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medina\Downloads\"/>
    </mc:Choice>
  </mc:AlternateContent>
  <bookViews>
    <workbookView xWindow="-120" yWindow="-120" windowWidth="20730" windowHeight="11160" tabRatio="754"/>
  </bookViews>
  <sheets>
    <sheet name="Fid.Insoluto Créditos" sheetId="3" r:id="rId1"/>
    <sheet name="Nivelada Hipote" sheetId="2" r:id="rId2"/>
  </sheets>
  <definedNames>
    <definedName name="Años_préstamo" localSheetId="0">'Fid.Insoluto Créditos'!$D$7</definedName>
    <definedName name="Años_préstamo" localSheetId="1">'Nivelada Hipote'!$D$7</definedName>
    <definedName name="Años_préstamo">#REF!</definedName>
    <definedName name="_xlnm.Print_Area" localSheetId="0">'Fid.Insoluto Créditos'!$A$1:$J$48</definedName>
    <definedName name="_xlnm.Print_Area" localSheetId="1">'Nivelada Hipote'!$A$1:$J$45</definedName>
    <definedName name="Capital" localSheetId="0">'Fid.Insoluto Créditos'!$G$27:$G$506</definedName>
    <definedName name="Capital" localSheetId="1">'Nivelada Hipote'!$G$27:$G$506</definedName>
    <definedName name="Capital">#REF!</definedName>
    <definedName name="Datos" localSheetId="0">'Fid.Insoluto Créditos'!$A$27:$J$506</definedName>
    <definedName name="Datos" localSheetId="1">'Nivelada Hipote'!$A$27:$J$506</definedName>
    <definedName name="Datos">#REF!</definedName>
    <definedName name="Día_de_pago" localSheetId="0">DATE(YEAR('Fid.Insoluto Créditos'!Inicio_prestamo),MONTH('Fid.Insoluto Créditos'!Inicio_prestamo)+Payment_Number,DAY('Fid.Insoluto Créditos'!Inicio_prestamo))</definedName>
    <definedName name="Día_de_pago" localSheetId="1">DATE(YEAR('Nivelada Hipote'!Inicio_prestamo),MONTH('Nivelada Hipote'!Inicio_prestamo)+Payment_Number,DAY('Nivelada Hipote'!Inicio_prestamo))</definedName>
    <definedName name="Día_de_pago">DATE(YEAR(Inicio_prestamo),MONTH(Inicio_prestamo)+Payment_Number,DAY(Inicio_prestamo))</definedName>
    <definedName name="Fecha_de_pago" localSheetId="0">'Fid.Insoluto Créditos'!$B$27:$B$506</definedName>
    <definedName name="Fecha_de_pago" localSheetId="1">'Nivelada Hipote'!$B$27:$B$506</definedName>
    <definedName name="Fecha_de_pago">#REF!</definedName>
    <definedName name="Fila_de_encabezado" localSheetId="0">ROW('Fid.Insoluto Créditos'!$26:$26)</definedName>
    <definedName name="Fila_de_encabezado" localSheetId="1">ROW('Nivelada Hipote'!$26:$26)</definedName>
    <definedName name="Fila_de_encabezado">ROW(#REF!)</definedName>
    <definedName name="Importe_del_préstamo" localSheetId="0">'Fid.Insoluto Créditos'!$D$5</definedName>
    <definedName name="Importe_del_préstamo" localSheetId="1">'Nivelada Hipote'!$D$5</definedName>
    <definedName name="Importe_del_préstamo">#REF!</definedName>
    <definedName name="Impresión_completa" localSheetId="0">'Fid.Insoluto Créditos'!$A$1:$J$506</definedName>
    <definedName name="Impresión_completa" localSheetId="1">'Nivelada Hipote'!$A$1:$J$506</definedName>
    <definedName name="Impresión_completa">#REF!</definedName>
    <definedName name="Inicio_prestamo" localSheetId="0">'Fid.Insoluto Créditos'!$D$9</definedName>
    <definedName name="Inicio_prestamo" localSheetId="1">'Nivelada Hipote'!$D$9</definedName>
    <definedName name="Inicio_prestamo">#REF!</definedName>
    <definedName name="Int" localSheetId="0">'Fid.Insoluto Créditos'!$H$27:$H$506</definedName>
    <definedName name="Int" localSheetId="1">'Nivelada Hipote'!$H$27:$H$506</definedName>
    <definedName name="Int">#REF!</definedName>
    <definedName name="Int_acum" localSheetId="0">'Fid.Insoluto Créditos'!$J$27:$J$506</definedName>
    <definedName name="Int_acum" localSheetId="1">'Nivelada Hipote'!$J$27:$J$506</definedName>
    <definedName name="Int_acum">#REF!</definedName>
    <definedName name="Interés_total" localSheetId="0">'Fid.Insoluto Créditos'!$J$9</definedName>
    <definedName name="Interés_total" localSheetId="1">'Nivelada Hipote'!$J$9</definedName>
    <definedName name="Interés_total">#REF!</definedName>
    <definedName name="Núm_de_pago" localSheetId="0">'Fid.Insoluto Créditos'!$A$27:$A$506</definedName>
    <definedName name="Núm_de_pago" localSheetId="1">'Nivelada Hipote'!$A$27:$A$506</definedName>
    <definedName name="Núm_de_pago">#REF!</definedName>
    <definedName name="Núm_pagos_al_año" localSheetId="0">'Fid.Insoluto Créditos'!$D$8</definedName>
    <definedName name="Núm_pagos_al_año" localSheetId="1">'Nivelada Hipote'!$D$8</definedName>
    <definedName name="Núm_pagos_al_año">#REF!</definedName>
    <definedName name="Número_de_pagos" localSheetId="0">MATCH(0.01,'Fid.Insoluto Créditos'!Saldo_final,-1)+1</definedName>
    <definedName name="Número_de_pagos" localSheetId="1">MATCH(0.01,'Nivelada Hipote'!Saldo_final,-1)+1</definedName>
    <definedName name="Número_de_pagos">MATCH(0.01,Saldo_final,-1)+1</definedName>
    <definedName name="Pago_adicional" localSheetId="0">'Fid.Insoluto Créditos'!$E$27:$E$506</definedName>
    <definedName name="Pago_adicional" localSheetId="1">'Nivelada Hipote'!$E$27:$E$506</definedName>
    <definedName name="Pago_adicional">#REF!</definedName>
    <definedName name="Pago_mensual_programado" localSheetId="0">'Fid.Insoluto Créditos'!$J$5</definedName>
    <definedName name="Pago_mensual_programado" localSheetId="1">'Nivelada Hipote'!$J$5</definedName>
    <definedName name="Pago_mensual_programado">#REF!</definedName>
    <definedName name="Pago_progr" localSheetId="0">'Fid.Insoluto Créditos'!$D$27:$D$506</definedName>
    <definedName name="Pago_progr" localSheetId="1">'Nivelada Hipote'!$D$27:$D$506</definedName>
    <definedName name="Pago_progr">#REF!</definedName>
    <definedName name="Pago_total" localSheetId="0">'Fid.Insoluto Créditos'!$F$27:$F$506</definedName>
    <definedName name="Pago_total" localSheetId="1">'Nivelada Hipote'!$F$27:$F$506</definedName>
    <definedName name="Pago_total">#REF!</definedName>
    <definedName name="Pagos_adicionales_programados" localSheetId="0">'Fid.Insoluto Créditos'!$D$10</definedName>
    <definedName name="Pagos_adicionales_programados" localSheetId="1">'Nivelada Hipote'!$D$10</definedName>
    <definedName name="Pagos_adicionales_programados">#REF!</definedName>
    <definedName name="Restablecer_área_de_impresión" localSheetId="0">OFFSET('Fid.Insoluto Créditos'!Impresión_completa,0,0,'Fid.Insoluto Créditos'!Última_fila)</definedName>
    <definedName name="Restablecer_área_de_impresión" localSheetId="1">OFFSET('Nivelada Hipote'!Impresión_completa,0,0,'Nivelada Hipote'!Última_fila)</definedName>
    <definedName name="Restablecer_área_de_impresión">OFFSET(Impresión_completa,0,0,Última_fila)</definedName>
    <definedName name="Saldo_final" localSheetId="0">'Fid.Insoluto Créditos'!$I$27:$I$506</definedName>
    <definedName name="Saldo_final" localSheetId="1">'Nivelada Hipote'!$I$27:$I$506</definedName>
    <definedName name="Saldo_final">#REF!</definedName>
    <definedName name="Saldo_inicial" localSheetId="0">'Fid.Insoluto Créditos'!$C$27:$C$506</definedName>
    <definedName name="Saldo_inicial" localSheetId="1">'Nivelada Hipote'!$C$27:$C$506</definedName>
    <definedName name="Saldo_inicial">#REF!</definedName>
    <definedName name="Tasa_de_interés" localSheetId="0">'Fid.Insoluto Créditos'!$D$6</definedName>
    <definedName name="Tasa_de_interés" localSheetId="1">'Nivelada Hipote'!$D$6</definedName>
    <definedName name="Tasa_de_interés">#REF!</definedName>
    <definedName name="Tasa_de_interés_programada" localSheetId="0">'Fid.Insoluto Créditos'!$D$6</definedName>
    <definedName name="Tasa_de_interés_programada" localSheetId="1">'Nivelada Hipote'!$D$6</definedName>
    <definedName name="Tasa_de_interés_programada">#REF!</definedName>
    <definedName name="_xlnm.Print_Titles" localSheetId="0">'Fid.Insoluto Créditos'!$23:$26</definedName>
    <definedName name="_xlnm.Print_Titles" localSheetId="1">'Nivelada Hipote'!$23:$26</definedName>
    <definedName name="Última_fila" localSheetId="0">IF('Fid.Insoluto Créditos'!Valores_especificados,'Fid.Insoluto Créditos'!Fila_de_encabezado+'Fid.Insoluto Créditos'!Número_de_pagos,'Fid.Insoluto Créditos'!Fila_de_encabezado)</definedName>
    <definedName name="Última_fila" localSheetId="1">IF('Nivelada Hipote'!Valores_especificados,'Nivelada Hipote'!Fila_de_encabezado+'Nivelada Hipote'!Número_de_pagos,'Nivelada Hipote'!Fila_de_encabezado)</definedName>
    <definedName name="Última_fila">IF(Valores_especificados,Fila_de_encabezado+Número_de_pagos,Fila_de_encabezado)</definedName>
    <definedName name="Valores_especificados" localSheetId="0">IF('Fid.Insoluto Créditos'!Importe_del_préstamo*'Fid.Insoluto Créditos'!Tasa_de_interés*'Fid.Insoluto Créditos'!Años_préstamo*'Fid.Insoluto Créditos'!Inicio_prestamo&gt;0,1,0)</definedName>
    <definedName name="Valores_especificados" localSheetId="1">IF('Nivelada Hipote'!Importe_del_préstamo*'Nivelada Hipote'!Tasa_de_interés*'Nivelada Hipote'!Años_préstamo*'Nivelada Hipote'!Inicio_prestamo&gt;0,1,0)</definedName>
    <definedName name="Valores_especificados">IF(Importe_del_préstamo*Tasa_de_interés*Años_préstamo*Inicio_prestamo&gt;0,1,0)</definedName>
  </definedNames>
  <calcPr calcId="162913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3" l="1"/>
  <c r="J13" i="3" s="1"/>
  <c r="K26" i="3" s="1"/>
  <c r="J5" i="3"/>
  <c r="K15" i="3" s="1"/>
  <c r="J14" i="3"/>
  <c r="J6" i="3"/>
  <c r="J5" i="2"/>
  <c r="K15" i="2" s="1"/>
  <c r="A27" i="2"/>
  <c r="A28" i="2" s="1"/>
  <c r="A29" i="2" s="1"/>
  <c r="C27" i="2"/>
  <c r="J14" i="2"/>
  <c r="C27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H27" i="3"/>
  <c r="A27" i="3"/>
  <c r="B27" i="3" s="1"/>
  <c r="G506" i="3"/>
  <c r="J6" i="2"/>
  <c r="D21" i="2"/>
  <c r="J13" i="2" s="1"/>
  <c r="K26" i="2" s="1"/>
  <c r="H27" i="2" l="1"/>
  <c r="J27" i="2" s="1"/>
  <c r="B28" i="2"/>
  <c r="D28" i="2"/>
  <c r="D27" i="2"/>
  <c r="E27" i="2" s="1"/>
  <c r="B29" i="2"/>
  <c r="A30" i="2"/>
  <c r="B27" i="2"/>
  <c r="C28" i="3"/>
  <c r="H28" i="3" s="1"/>
  <c r="K28" i="3" s="1"/>
  <c r="D29" i="2"/>
  <c r="I27" i="3"/>
  <c r="A28" i="3"/>
  <c r="K27" i="3"/>
  <c r="J27" i="3"/>
  <c r="D27" i="3"/>
  <c r="E27" i="3" s="1"/>
  <c r="F27" i="3"/>
  <c r="C29" i="3" l="1"/>
  <c r="H29" i="3" s="1"/>
  <c r="F29" i="3" s="1"/>
  <c r="F27" i="2"/>
  <c r="G27" i="2" s="1"/>
  <c r="K27" i="2" s="1"/>
  <c r="B30" i="2"/>
  <c r="A31" i="2"/>
  <c r="D30" i="2"/>
  <c r="J28" i="3"/>
  <c r="D28" i="3"/>
  <c r="E28" i="3" s="1"/>
  <c r="I28" i="3" s="1"/>
  <c r="F28" i="3"/>
  <c r="B28" i="3"/>
  <c r="A29" i="3"/>
  <c r="D29" i="3" l="1"/>
  <c r="E29" i="3" s="1"/>
  <c r="I29" i="3" s="1"/>
  <c r="K29" i="3"/>
  <c r="J29" i="3"/>
  <c r="C30" i="3"/>
  <c r="C31" i="3" s="1"/>
  <c r="H31" i="3" s="1"/>
  <c r="F31" i="3" s="1"/>
  <c r="I27" i="2"/>
  <c r="C28" i="2" s="1"/>
  <c r="D31" i="2"/>
  <c r="B31" i="2"/>
  <c r="A32" i="2"/>
  <c r="A30" i="3"/>
  <c r="B29" i="3"/>
  <c r="D31" i="3" l="1"/>
  <c r="K31" i="3"/>
  <c r="H30" i="3"/>
  <c r="D30" i="3" s="1"/>
  <c r="E30" i="3" s="1"/>
  <c r="I30" i="3" s="1"/>
  <c r="C32" i="3"/>
  <c r="H32" i="3" s="1"/>
  <c r="D32" i="3" s="1"/>
  <c r="J31" i="3"/>
  <c r="J30" i="3"/>
  <c r="D32" i="2"/>
  <c r="A33" i="2"/>
  <c r="B32" i="2"/>
  <c r="E28" i="2"/>
  <c r="H28" i="2"/>
  <c r="B30" i="3"/>
  <c r="A31" i="3"/>
  <c r="J32" i="3"/>
  <c r="K32" i="3"/>
  <c r="F32" i="3"/>
  <c r="K30" i="3" l="1"/>
  <c r="F30" i="3"/>
  <c r="C33" i="3"/>
  <c r="J28" i="2"/>
  <c r="A34" i="2"/>
  <c r="B33" i="2"/>
  <c r="D33" i="2"/>
  <c r="F28" i="2"/>
  <c r="G28" i="2" s="1"/>
  <c r="K28" i="2" s="1"/>
  <c r="B31" i="3"/>
  <c r="A32" i="3"/>
  <c r="E32" i="3" s="1"/>
  <c r="I32" i="3" s="1"/>
  <c r="E31" i="3"/>
  <c r="I31" i="3" s="1"/>
  <c r="H33" i="3" l="1"/>
  <c r="C34" i="3"/>
  <c r="I28" i="2"/>
  <c r="A35" i="2"/>
  <c r="B34" i="2"/>
  <c r="D34" i="2"/>
  <c r="B32" i="3"/>
  <c r="A33" i="3"/>
  <c r="H34" i="3" l="1"/>
  <c r="C35" i="3"/>
  <c r="F33" i="3"/>
  <c r="J33" i="3"/>
  <c r="D33" i="3"/>
  <c r="K33" i="3"/>
  <c r="A36" i="2"/>
  <c r="B35" i="2"/>
  <c r="D35" i="2"/>
  <c r="C29" i="2"/>
  <c r="A34" i="3"/>
  <c r="B33" i="3"/>
  <c r="E33" i="3" l="1"/>
  <c r="I33" i="3" s="1"/>
  <c r="H35" i="3"/>
  <c r="C36" i="3"/>
  <c r="F34" i="3"/>
  <c r="K34" i="3"/>
  <c r="D34" i="3"/>
  <c r="E34" i="3" s="1"/>
  <c r="I34" i="3" s="1"/>
  <c r="J34" i="3"/>
  <c r="H29" i="2"/>
  <c r="E29" i="2"/>
  <c r="A37" i="2"/>
  <c r="B36" i="2"/>
  <c r="D36" i="2"/>
  <c r="B34" i="3"/>
  <c r="A35" i="3"/>
  <c r="C37" i="3" l="1"/>
  <c r="H36" i="3"/>
  <c r="J35" i="3"/>
  <c r="K35" i="3"/>
  <c r="D35" i="3"/>
  <c r="F35" i="3"/>
  <c r="A38" i="2"/>
  <c r="B37" i="2"/>
  <c r="D37" i="2"/>
  <c r="F29" i="2"/>
  <c r="G29" i="2" s="1"/>
  <c r="K29" i="2" s="1"/>
  <c r="J29" i="2"/>
  <c r="A36" i="3"/>
  <c r="B35" i="3"/>
  <c r="E35" i="3"/>
  <c r="I35" i="3" s="1"/>
  <c r="J36" i="3" l="1"/>
  <c r="F36" i="3"/>
  <c r="K36" i="3"/>
  <c r="D36" i="3"/>
  <c r="E36" i="3" s="1"/>
  <c r="I36" i="3" s="1"/>
  <c r="C38" i="3"/>
  <c r="H37" i="3"/>
  <c r="I29" i="2"/>
  <c r="A39" i="2"/>
  <c r="B38" i="2"/>
  <c r="D38" i="2"/>
  <c r="B36" i="3"/>
  <c r="A37" i="3"/>
  <c r="F37" i="3" l="1"/>
  <c r="K37" i="3"/>
  <c r="J37" i="3"/>
  <c r="D37" i="3"/>
  <c r="C39" i="3"/>
  <c r="H38" i="3"/>
  <c r="E37" i="3"/>
  <c r="I37" i="3" s="1"/>
  <c r="D39" i="2"/>
  <c r="B39" i="2"/>
  <c r="A40" i="2"/>
  <c r="C30" i="2"/>
  <c r="A38" i="3"/>
  <c r="B37" i="3"/>
  <c r="J38" i="3" l="1"/>
  <c r="K38" i="3"/>
  <c r="D38" i="3"/>
  <c r="F38" i="3"/>
  <c r="H39" i="3"/>
  <c r="C40" i="3"/>
  <c r="E38" i="3"/>
  <c r="I38" i="3" s="1"/>
  <c r="A41" i="2"/>
  <c r="B40" i="2"/>
  <c r="D40" i="2"/>
  <c r="E30" i="2"/>
  <c r="H30" i="2"/>
  <c r="B38" i="3"/>
  <c r="A39" i="3"/>
  <c r="C41" i="3" l="1"/>
  <c r="H40" i="3"/>
  <c r="J39" i="3"/>
  <c r="K39" i="3"/>
  <c r="F39" i="3"/>
  <c r="D39" i="3"/>
  <c r="E39" i="3" s="1"/>
  <c r="I39" i="3" s="1"/>
  <c r="B41" i="2"/>
  <c r="A42" i="2"/>
  <c r="D41" i="2"/>
  <c r="F30" i="2"/>
  <c r="G30" i="2" s="1"/>
  <c r="K30" i="2" s="1"/>
  <c r="J30" i="2"/>
  <c r="B39" i="3"/>
  <c r="A40" i="3"/>
  <c r="J40" i="3" l="1"/>
  <c r="K40" i="3"/>
  <c r="D40" i="3"/>
  <c r="E40" i="3" s="1"/>
  <c r="I40" i="3" s="1"/>
  <c r="F40" i="3"/>
  <c r="C42" i="3"/>
  <c r="H41" i="3"/>
  <c r="I30" i="2"/>
  <c r="A43" i="2"/>
  <c r="B42" i="2"/>
  <c r="D42" i="2"/>
  <c r="A41" i="3"/>
  <c r="B40" i="3"/>
  <c r="J41" i="3" l="1"/>
  <c r="F41" i="3"/>
  <c r="D41" i="3"/>
  <c r="K41" i="3"/>
  <c r="H42" i="3"/>
  <c r="C43" i="3"/>
  <c r="E41" i="3"/>
  <c r="I41" i="3" s="1"/>
  <c r="A44" i="2"/>
  <c r="B43" i="2"/>
  <c r="D43" i="2"/>
  <c r="C31" i="2"/>
  <c r="B41" i="3"/>
  <c r="A42" i="3"/>
  <c r="C44" i="3" l="1"/>
  <c r="H43" i="3"/>
  <c r="J42" i="3"/>
  <c r="F42" i="3"/>
  <c r="K42" i="3"/>
  <c r="D42" i="3"/>
  <c r="E42" i="3" s="1"/>
  <c r="I42" i="3" s="1"/>
  <c r="A45" i="2"/>
  <c r="D44" i="2"/>
  <c r="B44" i="2"/>
  <c r="E31" i="2"/>
  <c r="H31" i="2"/>
  <c r="A43" i="3"/>
  <c r="B42" i="3"/>
  <c r="J43" i="3" l="1"/>
  <c r="D43" i="3"/>
  <c r="K43" i="3"/>
  <c r="F43" i="3"/>
  <c r="C45" i="3"/>
  <c r="H44" i="3"/>
  <c r="E43" i="3"/>
  <c r="I43" i="3" s="1"/>
  <c r="A46" i="2"/>
  <c r="B45" i="2"/>
  <c r="D45" i="2"/>
  <c r="J31" i="2"/>
  <c r="F31" i="2"/>
  <c r="G31" i="2" s="1"/>
  <c r="K31" i="2" s="1"/>
  <c r="A44" i="3"/>
  <c r="B43" i="3"/>
  <c r="J44" i="3" l="1"/>
  <c r="D44" i="3"/>
  <c r="F44" i="3"/>
  <c r="K44" i="3"/>
  <c r="H45" i="3"/>
  <c r="C46" i="3"/>
  <c r="E44" i="3"/>
  <c r="I44" i="3" s="1"/>
  <c r="I31" i="2"/>
  <c r="A47" i="2"/>
  <c r="D46" i="2"/>
  <c r="B46" i="2"/>
  <c r="A45" i="3"/>
  <c r="B44" i="3"/>
  <c r="C47" i="3" l="1"/>
  <c r="H46" i="3"/>
  <c r="J45" i="3"/>
  <c r="F45" i="3"/>
  <c r="K45" i="3"/>
  <c r="D45" i="3"/>
  <c r="E45" i="3"/>
  <c r="I45" i="3" s="1"/>
  <c r="A48" i="2"/>
  <c r="B47" i="2"/>
  <c r="D47" i="2"/>
  <c r="C32" i="2"/>
  <c r="A46" i="3"/>
  <c r="B45" i="3"/>
  <c r="J46" i="3" l="1"/>
  <c r="F46" i="3"/>
  <c r="D46" i="3"/>
  <c r="E46" i="3" s="1"/>
  <c r="I46" i="3" s="1"/>
  <c r="K46" i="3"/>
  <c r="H47" i="3"/>
  <c r="C48" i="3"/>
  <c r="B48" i="2"/>
  <c r="A49" i="2"/>
  <c r="D48" i="2"/>
  <c r="E32" i="2"/>
  <c r="H32" i="2"/>
  <c r="A47" i="3"/>
  <c r="B46" i="3"/>
  <c r="J47" i="3" l="1"/>
  <c r="K47" i="3"/>
  <c r="D47" i="3"/>
  <c r="F47" i="3"/>
  <c r="C49" i="3"/>
  <c r="H48" i="3"/>
  <c r="E47" i="3"/>
  <c r="I47" i="3" s="1"/>
  <c r="B49" i="2"/>
  <c r="A50" i="2"/>
  <c r="D49" i="2"/>
  <c r="J32" i="2"/>
  <c r="F32" i="2"/>
  <c r="G32" i="2" s="1"/>
  <c r="K32" i="2" s="1"/>
  <c r="B47" i="3"/>
  <c r="A48" i="3"/>
  <c r="J48" i="3" l="1"/>
  <c r="D48" i="3"/>
  <c r="K48" i="3"/>
  <c r="F48" i="3"/>
  <c r="H49" i="3"/>
  <c r="C50" i="3"/>
  <c r="E48" i="3"/>
  <c r="I48" i="3" s="1"/>
  <c r="I32" i="2"/>
  <c r="C33" i="2" s="1"/>
  <c r="H33" i="2" s="1"/>
  <c r="J33" i="2" s="1"/>
  <c r="A51" i="2"/>
  <c r="B50" i="2"/>
  <c r="D50" i="2"/>
  <c r="A49" i="3"/>
  <c r="B48" i="3"/>
  <c r="C51" i="3" l="1"/>
  <c r="H50" i="3"/>
  <c r="J49" i="3"/>
  <c r="F49" i="3"/>
  <c r="D49" i="3"/>
  <c r="K49" i="3"/>
  <c r="E49" i="3"/>
  <c r="I49" i="3" s="1"/>
  <c r="E33" i="2"/>
  <c r="F33" i="2" s="1"/>
  <c r="G33" i="2" s="1"/>
  <c r="K33" i="2" s="1"/>
  <c r="A52" i="2"/>
  <c r="B51" i="2"/>
  <c r="D51" i="2"/>
  <c r="B49" i="3"/>
  <c r="A50" i="3"/>
  <c r="J50" i="3" l="1"/>
  <c r="F50" i="3"/>
  <c r="K50" i="3"/>
  <c r="D50" i="3"/>
  <c r="E50" i="3" s="1"/>
  <c r="I50" i="3" s="1"/>
  <c r="H51" i="3"/>
  <c r="C52" i="3"/>
  <c r="A53" i="2"/>
  <c r="D52" i="2"/>
  <c r="B52" i="2"/>
  <c r="I33" i="2"/>
  <c r="C34" i="2" s="1"/>
  <c r="B50" i="3"/>
  <c r="A51" i="3"/>
  <c r="H52" i="3" l="1"/>
  <c r="C53" i="3"/>
  <c r="J51" i="3"/>
  <c r="K51" i="3"/>
  <c r="D51" i="3"/>
  <c r="F51" i="3"/>
  <c r="E51" i="3"/>
  <c r="I51" i="3" s="1"/>
  <c r="D53" i="2"/>
  <c r="A54" i="2"/>
  <c r="B53" i="2"/>
  <c r="H34" i="2"/>
  <c r="J34" i="2" s="1"/>
  <c r="E34" i="2"/>
  <c r="A52" i="3"/>
  <c r="B51" i="3"/>
  <c r="C54" i="3" l="1"/>
  <c r="H53" i="3"/>
  <c r="J52" i="3"/>
  <c r="D52" i="3"/>
  <c r="E52" i="3" s="1"/>
  <c r="I52" i="3" s="1"/>
  <c r="K52" i="3"/>
  <c r="F52" i="3"/>
  <c r="B54" i="2"/>
  <c r="A55" i="2"/>
  <c r="D54" i="2"/>
  <c r="F34" i="2"/>
  <c r="G34" i="2" s="1"/>
  <c r="K34" i="2" s="1"/>
  <c r="A53" i="3"/>
  <c r="B52" i="3"/>
  <c r="J53" i="3" l="1"/>
  <c r="K53" i="3"/>
  <c r="F53" i="3"/>
  <c r="D53" i="3"/>
  <c r="E53" i="3"/>
  <c r="I53" i="3" s="1"/>
  <c r="C55" i="3"/>
  <c r="H54" i="3"/>
  <c r="I34" i="2"/>
  <c r="C35" i="2" s="1"/>
  <c r="B55" i="2"/>
  <c r="A56" i="2"/>
  <c r="D55" i="2"/>
  <c r="A54" i="3"/>
  <c r="B53" i="3"/>
  <c r="C56" i="3" l="1"/>
  <c r="H55" i="3"/>
  <c r="J54" i="3"/>
  <c r="D54" i="3"/>
  <c r="E54" i="3" s="1"/>
  <c r="I54" i="3" s="1"/>
  <c r="K54" i="3"/>
  <c r="F54" i="3"/>
  <c r="A57" i="2"/>
  <c r="D56" i="2"/>
  <c r="B56" i="2"/>
  <c r="H35" i="2"/>
  <c r="J35" i="2" s="1"/>
  <c r="E35" i="2"/>
  <c r="A55" i="3"/>
  <c r="B54" i="3"/>
  <c r="J55" i="3" l="1"/>
  <c r="F55" i="3"/>
  <c r="K55" i="3"/>
  <c r="D55" i="3"/>
  <c r="E55" i="3"/>
  <c r="I55" i="3" s="1"/>
  <c r="C57" i="3"/>
  <c r="H56" i="3"/>
  <c r="F35" i="2"/>
  <c r="G35" i="2" s="1"/>
  <c r="K35" i="2" s="1"/>
  <c r="A58" i="2"/>
  <c r="B57" i="2"/>
  <c r="D57" i="2"/>
  <c r="A56" i="3"/>
  <c r="B55" i="3"/>
  <c r="J56" i="3" l="1"/>
  <c r="F56" i="3"/>
  <c r="K56" i="3"/>
  <c r="D56" i="3"/>
  <c r="C58" i="3"/>
  <c r="H57" i="3"/>
  <c r="E56" i="3"/>
  <c r="I56" i="3" s="1"/>
  <c r="A59" i="2"/>
  <c r="B58" i="2"/>
  <c r="D58" i="2"/>
  <c r="I35" i="2"/>
  <c r="C36" i="2" s="1"/>
  <c r="A57" i="3"/>
  <c r="B56" i="3"/>
  <c r="J57" i="3" l="1"/>
  <c r="F57" i="3"/>
  <c r="D57" i="3"/>
  <c r="K57" i="3"/>
  <c r="H58" i="3"/>
  <c r="C59" i="3"/>
  <c r="E57" i="3"/>
  <c r="I57" i="3" s="1"/>
  <c r="D59" i="2"/>
  <c r="A60" i="2"/>
  <c r="B59" i="2"/>
  <c r="E36" i="2"/>
  <c r="H36" i="2"/>
  <c r="A58" i="3"/>
  <c r="B57" i="3"/>
  <c r="C60" i="3" l="1"/>
  <c r="H59" i="3"/>
  <c r="J58" i="3"/>
  <c r="K58" i="3"/>
  <c r="F58" i="3"/>
  <c r="D58" i="3"/>
  <c r="E58" i="3" s="1"/>
  <c r="I58" i="3" s="1"/>
  <c r="A61" i="2"/>
  <c r="B60" i="2"/>
  <c r="D60" i="2"/>
  <c r="J36" i="2"/>
  <c r="F36" i="2"/>
  <c r="G36" i="2" s="1"/>
  <c r="I36" i="2" s="1"/>
  <c r="C37" i="2" s="1"/>
  <c r="A59" i="3"/>
  <c r="B58" i="3"/>
  <c r="J59" i="3" l="1"/>
  <c r="K59" i="3"/>
  <c r="D59" i="3"/>
  <c r="E59" i="3" s="1"/>
  <c r="I59" i="3" s="1"/>
  <c r="F59" i="3"/>
  <c r="H60" i="3"/>
  <c r="C61" i="3"/>
  <c r="H37" i="2"/>
  <c r="J37" i="2" s="1"/>
  <c r="E37" i="2"/>
  <c r="K36" i="2"/>
  <c r="A62" i="2"/>
  <c r="B61" i="2"/>
  <c r="D61" i="2"/>
  <c r="B59" i="3"/>
  <c r="A60" i="3"/>
  <c r="C62" i="3" l="1"/>
  <c r="H61" i="3"/>
  <c r="J60" i="3"/>
  <c r="F60" i="3"/>
  <c r="D60" i="3"/>
  <c r="E60" i="3" s="1"/>
  <c r="I60" i="3" s="1"/>
  <c r="K60" i="3"/>
  <c r="A63" i="2"/>
  <c r="B62" i="2"/>
  <c r="D62" i="2"/>
  <c r="F37" i="2"/>
  <c r="G37" i="2" s="1"/>
  <c r="K37" i="2" s="1"/>
  <c r="A61" i="3"/>
  <c r="B60" i="3"/>
  <c r="J61" i="3" l="1"/>
  <c r="K61" i="3"/>
  <c r="D61" i="3"/>
  <c r="F61" i="3"/>
  <c r="E61" i="3"/>
  <c r="I61" i="3" s="1"/>
  <c r="C63" i="3"/>
  <c r="H62" i="3"/>
  <c r="I37" i="2"/>
  <c r="C38" i="2" s="1"/>
  <c r="H38" i="2" s="1"/>
  <c r="J38" i="2" s="1"/>
  <c r="A64" i="2"/>
  <c r="B63" i="2"/>
  <c r="D63" i="2"/>
  <c r="A62" i="3"/>
  <c r="B61" i="3"/>
  <c r="J62" i="3" l="1"/>
  <c r="D62" i="3"/>
  <c r="E62" i="3" s="1"/>
  <c r="I62" i="3" s="1"/>
  <c r="F62" i="3"/>
  <c r="K62" i="3"/>
  <c r="H63" i="3"/>
  <c r="C64" i="3"/>
  <c r="E38" i="2"/>
  <c r="F38" i="2" s="1"/>
  <c r="G38" i="2" s="1"/>
  <c r="K38" i="2" s="1"/>
  <c r="D64" i="2"/>
  <c r="A65" i="2"/>
  <c r="B64" i="2"/>
  <c r="B62" i="3"/>
  <c r="A63" i="3"/>
  <c r="J63" i="3" l="1"/>
  <c r="F63" i="3"/>
  <c r="D63" i="3"/>
  <c r="E63" i="3" s="1"/>
  <c r="I63" i="3" s="1"/>
  <c r="K63" i="3"/>
  <c r="H64" i="3"/>
  <c r="C65" i="3"/>
  <c r="A66" i="2"/>
  <c r="D65" i="2"/>
  <c r="B65" i="2"/>
  <c r="I38" i="2"/>
  <c r="C39" i="2" s="1"/>
  <c r="A64" i="3"/>
  <c r="B63" i="3"/>
  <c r="C66" i="3" l="1"/>
  <c r="H65" i="3"/>
  <c r="J64" i="3"/>
  <c r="F64" i="3"/>
  <c r="K64" i="3"/>
  <c r="D64" i="3"/>
  <c r="E64" i="3"/>
  <c r="I64" i="3" s="1"/>
  <c r="A67" i="2"/>
  <c r="B66" i="2"/>
  <c r="D66" i="2"/>
  <c r="E39" i="2"/>
  <c r="H39" i="2"/>
  <c r="J39" i="2" s="1"/>
  <c r="A65" i="3"/>
  <c r="B64" i="3"/>
  <c r="J65" i="3" l="1"/>
  <c r="K65" i="3"/>
  <c r="F65" i="3"/>
  <c r="D65" i="3"/>
  <c r="E65" i="3" s="1"/>
  <c r="I65" i="3" s="1"/>
  <c r="H66" i="3"/>
  <c r="C67" i="3"/>
  <c r="D67" i="2"/>
  <c r="B67" i="2"/>
  <c r="A68" i="2"/>
  <c r="F39" i="2"/>
  <c r="G39" i="2" s="1"/>
  <c r="K39" i="2" s="1"/>
  <c r="B65" i="3"/>
  <c r="A66" i="3"/>
  <c r="H67" i="3" l="1"/>
  <c r="C68" i="3"/>
  <c r="J66" i="3"/>
  <c r="K66" i="3"/>
  <c r="F66" i="3"/>
  <c r="D66" i="3"/>
  <c r="E66" i="3" s="1"/>
  <c r="I66" i="3" s="1"/>
  <c r="B68" i="2"/>
  <c r="A69" i="2"/>
  <c r="D68" i="2"/>
  <c r="I39" i="2"/>
  <c r="C40" i="2" s="1"/>
  <c r="A67" i="3"/>
  <c r="B66" i="3"/>
  <c r="C69" i="3" l="1"/>
  <c r="H68" i="3"/>
  <c r="J67" i="3"/>
  <c r="D67" i="3"/>
  <c r="E67" i="3" s="1"/>
  <c r="I67" i="3" s="1"/>
  <c r="K67" i="3"/>
  <c r="F67" i="3"/>
  <c r="A70" i="2"/>
  <c r="D69" i="2"/>
  <c r="B69" i="2"/>
  <c r="H40" i="2"/>
  <c r="J40" i="2" s="1"/>
  <c r="E40" i="2"/>
  <c r="A68" i="3"/>
  <c r="B67" i="3"/>
  <c r="J68" i="3" l="1"/>
  <c r="F68" i="3"/>
  <c r="K68" i="3"/>
  <c r="D68" i="3"/>
  <c r="E68" i="3"/>
  <c r="I68" i="3" s="1"/>
  <c r="C70" i="3"/>
  <c r="H69" i="3"/>
  <c r="F40" i="2"/>
  <c r="G40" i="2" s="1"/>
  <c r="K40" i="2" s="1"/>
  <c r="D70" i="2"/>
  <c r="B70" i="2"/>
  <c r="A71" i="2"/>
  <c r="A69" i="3"/>
  <c r="B68" i="3"/>
  <c r="J69" i="3" l="1"/>
  <c r="F69" i="3"/>
  <c r="K69" i="3"/>
  <c r="D69" i="3"/>
  <c r="E69" i="3"/>
  <c r="I69" i="3" s="1"/>
  <c r="C71" i="3"/>
  <c r="H70" i="3"/>
  <c r="I40" i="2"/>
  <c r="C41" i="2" s="1"/>
  <c r="E41" i="2" s="1"/>
  <c r="A72" i="2"/>
  <c r="D71" i="2"/>
  <c r="B71" i="2"/>
  <c r="A70" i="3"/>
  <c r="B69" i="3"/>
  <c r="J70" i="3" l="1"/>
  <c r="F70" i="3"/>
  <c r="K70" i="3"/>
  <c r="D70" i="3"/>
  <c r="C72" i="3"/>
  <c r="H71" i="3"/>
  <c r="E70" i="3"/>
  <c r="I70" i="3" s="1"/>
  <c r="H41" i="2"/>
  <c r="J41" i="2" s="1"/>
  <c r="D72" i="2"/>
  <c r="A73" i="2"/>
  <c r="B72" i="2"/>
  <c r="F41" i="2"/>
  <c r="B70" i="3"/>
  <c r="A71" i="3"/>
  <c r="J71" i="3" l="1"/>
  <c r="D71" i="3"/>
  <c r="E71" i="3" s="1"/>
  <c r="I71" i="3" s="1"/>
  <c r="K71" i="3"/>
  <c r="F71" i="3"/>
  <c r="C73" i="3"/>
  <c r="H72" i="3"/>
  <c r="G41" i="2"/>
  <c r="K41" i="2" s="1"/>
  <c r="A74" i="2"/>
  <c r="B73" i="2"/>
  <c r="D73" i="2"/>
  <c r="B71" i="3"/>
  <c r="A72" i="3"/>
  <c r="J72" i="3" l="1"/>
  <c r="F72" i="3"/>
  <c r="K72" i="3"/>
  <c r="D72" i="3"/>
  <c r="H73" i="3"/>
  <c r="C74" i="3"/>
  <c r="E72" i="3"/>
  <c r="I72" i="3" s="1"/>
  <c r="I41" i="2"/>
  <c r="C42" i="2" s="1"/>
  <c r="H42" i="2" s="1"/>
  <c r="J42" i="2" s="1"/>
  <c r="A75" i="2"/>
  <c r="B74" i="2"/>
  <c r="D74" i="2"/>
  <c r="A73" i="3"/>
  <c r="B72" i="3"/>
  <c r="C75" i="3" l="1"/>
  <c r="H74" i="3"/>
  <c r="J73" i="3"/>
  <c r="K73" i="3"/>
  <c r="F73" i="3"/>
  <c r="D73" i="3"/>
  <c r="E73" i="3"/>
  <c r="I73" i="3" s="1"/>
  <c r="E42" i="2"/>
  <c r="F42" i="2" s="1"/>
  <c r="G42" i="2" s="1"/>
  <c r="K42" i="2" s="1"/>
  <c r="A76" i="2"/>
  <c r="B75" i="2"/>
  <c r="D75" i="2"/>
  <c r="A74" i="3"/>
  <c r="B73" i="3"/>
  <c r="J74" i="3" l="1"/>
  <c r="K74" i="3"/>
  <c r="F74" i="3"/>
  <c r="D74" i="3"/>
  <c r="E74" i="3" s="1"/>
  <c r="I74" i="3" s="1"/>
  <c r="H75" i="3"/>
  <c r="C76" i="3"/>
  <c r="I42" i="2"/>
  <c r="C43" i="2" s="1"/>
  <c r="H43" i="2" s="1"/>
  <c r="J43" i="2" s="1"/>
  <c r="A77" i="2"/>
  <c r="B76" i="2"/>
  <c r="D76" i="2"/>
  <c r="A75" i="3"/>
  <c r="B74" i="3"/>
  <c r="J75" i="3" l="1"/>
  <c r="D75" i="3"/>
  <c r="F75" i="3"/>
  <c r="K75" i="3"/>
  <c r="H76" i="3"/>
  <c r="C77" i="3"/>
  <c r="E75" i="3"/>
  <c r="I75" i="3" s="1"/>
  <c r="E43" i="2"/>
  <c r="F43" i="2" s="1"/>
  <c r="G43" i="2" s="1"/>
  <c r="K43" i="2" s="1"/>
  <c r="A78" i="2"/>
  <c r="B77" i="2"/>
  <c r="D77" i="2"/>
  <c r="B75" i="3"/>
  <c r="A76" i="3"/>
  <c r="C78" i="3" l="1"/>
  <c r="H77" i="3"/>
  <c r="J76" i="3"/>
  <c r="D76" i="3"/>
  <c r="E76" i="3" s="1"/>
  <c r="I76" i="3" s="1"/>
  <c r="F76" i="3"/>
  <c r="K76" i="3"/>
  <c r="I43" i="2"/>
  <c r="C44" i="2" s="1"/>
  <c r="H44" i="2" s="1"/>
  <c r="J44" i="2" s="1"/>
  <c r="B78" i="2"/>
  <c r="A79" i="2"/>
  <c r="D78" i="2"/>
  <c r="A77" i="3"/>
  <c r="B76" i="3"/>
  <c r="J77" i="3" l="1"/>
  <c r="D77" i="3"/>
  <c r="F77" i="3"/>
  <c r="K77" i="3"/>
  <c r="E77" i="3"/>
  <c r="I77" i="3" s="1"/>
  <c r="H78" i="3"/>
  <c r="C79" i="3"/>
  <c r="E44" i="2"/>
  <c r="F44" i="2" s="1"/>
  <c r="G44" i="2" s="1"/>
  <c r="K44" i="2" s="1"/>
  <c r="A80" i="2"/>
  <c r="B79" i="2"/>
  <c r="D79" i="2"/>
  <c r="B77" i="3"/>
  <c r="A78" i="3"/>
  <c r="C80" i="3" l="1"/>
  <c r="H79" i="3"/>
  <c r="J78" i="3"/>
  <c r="D78" i="3"/>
  <c r="K78" i="3"/>
  <c r="F78" i="3"/>
  <c r="E78" i="3"/>
  <c r="I78" i="3" s="1"/>
  <c r="I44" i="2"/>
  <c r="C45" i="2" s="1"/>
  <c r="D80" i="2"/>
  <c r="A81" i="2"/>
  <c r="B80" i="2"/>
  <c r="A79" i="3"/>
  <c r="B78" i="3"/>
  <c r="J79" i="3" l="1"/>
  <c r="K79" i="3"/>
  <c r="D79" i="3"/>
  <c r="F79" i="3"/>
  <c r="E79" i="3"/>
  <c r="I79" i="3" s="1"/>
  <c r="H80" i="3"/>
  <c r="C81" i="3"/>
  <c r="B81" i="2"/>
  <c r="A82" i="2"/>
  <c r="D81" i="2"/>
  <c r="E45" i="2"/>
  <c r="H45" i="2"/>
  <c r="A80" i="3"/>
  <c r="B79" i="3"/>
  <c r="C82" i="3" l="1"/>
  <c r="H81" i="3"/>
  <c r="J80" i="3"/>
  <c r="K80" i="3"/>
  <c r="F80" i="3"/>
  <c r="D80" i="3"/>
  <c r="E80" i="3"/>
  <c r="I80" i="3" s="1"/>
  <c r="J45" i="2"/>
  <c r="B82" i="2"/>
  <c r="A83" i="2"/>
  <c r="D82" i="2"/>
  <c r="F45" i="2"/>
  <c r="G45" i="2" s="1"/>
  <c r="K45" i="2" s="1"/>
  <c r="B80" i="3"/>
  <c r="A81" i="3"/>
  <c r="J81" i="3" l="1"/>
  <c r="K81" i="3"/>
  <c r="F81" i="3"/>
  <c r="D81" i="3"/>
  <c r="E81" i="3" s="1"/>
  <c r="I81" i="3" s="1"/>
  <c r="H82" i="3"/>
  <c r="C83" i="3"/>
  <c r="B83" i="2"/>
  <c r="A84" i="2"/>
  <c r="D83" i="2"/>
  <c r="I45" i="2"/>
  <c r="C46" i="2" s="1"/>
  <c r="B81" i="3"/>
  <c r="A82" i="3"/>
  <c r="C84" i="3" l="1"/>
  <c r="H83" i="3"/>
  <c r="J82" i="3"/>
  <c r="F82" i="3"/>
  <c r="D82" i="3"/>
  <c r="E82" i="3" s="1"/>
  <c r="I82" i="3" s="1"/>
  <c r="K82" i="3"/>
  <c r="B84" i="2"/>
  <c r="A85" i="2"/>
  <c r="D84" i="2"/>
  <c r="H46" i="2"/>
  <c r="J46" i="2" s="1"/>
  <c r="E46" i="2"/>
  <c r="B82" i="3"/>
  <c r="A83" i="3"/>
  <c r="J83" i="3" l="1"/>
  <c r="F83" i="3"/>
  <c r="D83" i="3"/>
  <c r="K83" i="3"/>
  <c r="E83" i="3"/>
  <c r="I83" i="3" s="1"/>
  <c r="C85" i="3"/>
  <c r="H84" i="3"/>
  <c r="F46" i="2"/>
  <c r="G46" i="2" s="1"/>
  <c r="K46" i="2" s="1"/>
  <c r="B85" i="2"/>
  <c r="A86" i="2"/>
  <c r="D85" i="2"/>
  <c r="B83" i="3"/>
  <c r="A84" i="3"/>
  <c r="J84" i="3" l="1"/>
  <c r="K84" i="3"/>
  <c r="F84" i="3"/>
  <c r="D84" i="3"/>
  <c r="H85" i="3"/>
  <c r="C86" i="3"/>
  <c r="E84" i="3"/>
  <c r="I84" i="3" s="1"/>
  <c r="I46" i="2"/>
  <c r="C47" i="2" s="1"/>
  <c r="H47" i="2" s="1"/>
  <c r="J47" i="2" s="1"/>
  <c r="A87" i="2"/>
  <c r="B86" i="2"/>
  <c r="D86" i="2"/>
  <c r="B84" i="3"/>
  <c r="A85" i="3"/>
  <c r="J85" i="3" l="1"/>
  <c r="K85" i="3"/>
  <c r="F85" i="3"/>
  <c r="D85" i="3"/>
  <c r="E85" i="3" s="1"/>
  <c r="I85" i="3" s="1"/>
  <c r="H86" i="3"/>
  <c r="C87" i="3"/>
  <c r="E47" i="2"/>
  <c r="F47" i="2" s="1"/>
  <c r="G47" i="2" s="1"/>
  <c r="K47" i="2" s="1"/>
  <c r="A88" i="2"/>
  <c r="D87" i="2"/>
  <c r="B87" i="2"/>
  <c r="B85" i="3"/>
  <c r="A86" i="3"/>
  <c r="C88" i="3" l="1"/>
  <c r="H87" i="3"/>
  <c r="J86" i="3"/>
  <c r="K86" i="3"/>
  <c r="D86" i="3"/>
  <c r="F86" i="3"/>
  <c r="E86" i="3"/>
  <c r="I86" i="3" s="1"/>
  <c r="D88" i="2"/>
  <c r="A89" i="2"/>
  <c r="B88" i="2"/>
  <c r="I47" i="2"/>
  <c r="C48" i="2" s="1"/>
  <c r="B86" i="3"/>
  <c r="A87" i="3"/>
  <c r="J87" i="3" l="1"/>
  <c r="D87" i="3"/>
  <c r="E87" i="3" s="1"/>
  <c r="I87" i="3" s="1"/>
  <c r="K87" i="3"/>
  <c r="F87" i="3"/>
  <c r="H88" i="3"/>
  <c r="C89" i="3"/>
  <c r="E48" i="2"/>
  <c r="H48" i="2"/>
  <c r="J48" i="2" s="1"/>
  <c r="A90" i="2"/>
  <c r="D89" i="2"/>
  <c r="B89" i="2"/>
  <c r="A88" i="3"/>
  <c r="B87" i="3"/>
  <c r="J88" i="3" l="1"/>
  <c r="K88" i="3"/>
  <c r="F88" i="3"/>
  <c r="D88" i="3"/>
  <c r="C90" i="3"/>
  <c r="H89" i="3"/>
  <c r="E88" i="3"/>
  <c r="I88" i="3" s="1"/>
  <c r="A91" i="2"/>
  <c r="B90" i="2"/>
  <c r="D90" i="2"/>
  <c r="F48" i="2"/>
  <c r="G48" i="2" s="1"/>
  <c r="K48" i="2" s="1"/>
  <c r="B88" i="3"/>
  <c r="A89" i="3"/>
  <c r="J89" i="3" l="1"/>
  <c r="K89" i="3"/>
  <c r="F89" i="3"/>
  <c r="D89" i="3"/>
  <c r="C91" i="3"/>
  <c r="H90" i="3"/>
  <c r="E89" i="3"/>
  <c r="I89" i="3" s="1"/>
  <c r="I48" i="2"/>
  <c r="C49" i="2" s="1"/>
  <c r="A92" i="2"/>
  <c r="B91" i="2"/>
  <c r="D91" i="2"/>
  <c r="B89" i="3"/>
  <c r="A90" i="3"/>
  <c r="J90" i="3" l="1"/>
  <c r="K90" i="3"/>
  <c r="D90" i="3"/>
  <c r="F90" i="3"/>
  <c r="C92" i="3"/>
  <c r="H91" i="3"/>
  <c r="A93" i="2"/>
  <c r="B92" i="2"/>
  <c r="D92" i="2"/>
  <c r="E49" i="2"/>
  <c r="H49" i="2"/>
  <c r="J49" i="2" s="1"/>
  <c r="A91" i="3"/>
  <c r="B90" i="3"/>
  <c r="E90" i="3"/>
  <c r="I90" i="3" s="1"/>
  <c r="J91" i="3" l="1"/>
  <c r="K91" i="3"/>
  <c r="F91" i="3"/>
  <c r="D91" i="3"/>
  <c r="H92" i="3"/>
  <c r="C93" i="3"/>
  <c r="E91" i="3"/>
  <c r="I91" i="3" s="1"/>
  <c r="B93" i="2"/>
  <c r="A94" i="2"/>
  <c r="D93" i="2"/>
  <c r="F49" i="2"/>
  <c r="G49" i="2" s="1"/>
  <c r="K49" i="2" s="1"/>
  <c r="B91" i="3"/>
  <c r="A92" i="3"/>
  <c r="C94" i="3" l="1"/>
  <c r="H93" i="3"/>
  <c r="J92" i="3"/>
  <c r="D92" i="3"/>
  <c r="E92" i="3" s="1"/>
  <c r="I92" i="3" s="1"/>
  <c r="K92" i="3"/>
  <c r="F92" i="3"/>
  <c r="A95" i="2"/>
  <c r="B94" i="2"/>
  <c r="D94" i="2"/>
  <c r="I49" i="2"/>
  <c r="C50" i="2" s="1"/>
  <c r="A93" i="3"/>
  <c r="B92" i="3"/>
  <c r="J93" i="3" l="1"/>
  <c r="F93" i="3"/>
  <c r="D93" i="3"/>
  <c r="E93" i="3" s="1"/>
  <c r="I93" i="3" s="1"/>
  <c r="K93" i="3"/>
  <c r="C95" i="3"/>
  <c r="H94" i="3"/>
  <c r="A96" i="2"/>
  <c r="B95" i="2"/>
  <c r="D95" i="2"/>
  <c r="H50" i="2"/>
  <c r="J50" i="2" s="1"/>
  <c r="E50" i="2"/>
  <c r="B93" i="3"/>
  <c r="A94" i="3"/>
  <c r="C96" i="3" l="1"/>
  <c r="H95" i="3"/>
  <c r="J94" i="3"/>
  <c r="K94" i="3"/>
  <c r="F94" i="3"/>
  <c r="D94" i="3"/>
  <c r="E94" i="3" s="1"/>
  <c r="I94" i="3" s="1"/>
  <c r="D96" i="2"/>
  <c r="A97" i="2"/>
  <c r="B96" i="2"/>
  <c r="F50" i="2"/>
  <c r="G50" i="2" s="1"/>
  <c r="K50" i="2" s="1"/>
  <c r="B94" i="3"/>
  <c r="A95" i="3"/>
  <c r="J95" i="3" l="1"/>
  <c r="F95" i="3"/>
  <c r="K95" i="3"/>
  <c r="D95" i="3"/>
  <c r="E95" i="3" s="1"/>
  <c r="I95" i="3" s="1"/>
  <c r="C97" i="3"/>
  <c r="H96" i="3"/>
  <c r="A98" i="2"/>
  <c r="D97" i="2"/>
  <c r="B97" i="2"/>
  <c r="I50" i="2"/>
  <c r="C51" i="2" s="1"/>
  <c r="B95" i="3"/>
  <c r="A96" i="3"/>
  <c r="J96" i="3" l="1"/>
  <c r="F96" i="3"/>
  <c r="D96" i="3"/>
  <c r="K96" i="3"/>
  <c r="C98" i="3"/>
  <c r="H97" i="3"/>
  <c r="E96" i="3"/>
  <c r="I96" i="3" s="1"/>
  <c r="A99" i="2"/>
  <c r="B98" i="2"/>
  <c r="D98" i="2"/>
  <c r="H51" i="2"/>
  <c r="J51" i="2" s="1"/>
  <c r="E51" i="2"/>
  <c r="B96" i="3"/>
  <c r="A97" i="3"/>
  <c r="J97" i="3" l="1"/>
  <c r="D97" i="3"/>
  <c r="F97" i="3"/>
  <c r="K97" i="3"/>
  <c r="E97" i="3"/>
  <c r="I97" i="3" s="1"/>
  <c r="H98" i="3"/>
  <c r="C99" i="3"/>
  <c r="A100" i="2"/>
  <c r="D99" i="2"/>
  <c r="B99" i="2"/>
  <c r="F51" i="2"/>
  <c r="G51" i="2" s="1"/>
  <c r="K51" i="2" s="1"/>
  <c r="B97" i="3"/>
  <c r="A98" i="3"/>
  <c r="C100" i="3" l="1"/>
  <c r="H99" i="3"/>
  <c r="J98" i="3"/>
  <c r="K98" i="3"/>
  <c r="D98" i="3"/>
  <c r="F98" i="3"/>
  <c r="E98" i="3"/>
  <c r="I98" i="3" s="1"/>
  <c r="B100" i="2"/>
  <c r="A101" i="2"/>
  <c r="D100" i="2"/>
  <c r="I51" i="2"/>
  <c r="C52" i="2" s="1"/>
  <c r="B98" i="3"/>
  <c r="A99" i="3"/>
  <c r="J99" i="3" l="1"/>
  <c r="K99" i="3"/>
  <c r="F99" i="3"/>
  <c r="D99" i="3"/>
  <c r="E99" i="3" s="1"/>
  <c r="I99" i="3" s="1"/>
  <c r="C101" i="3"/>
  <c r="H100" i="3"/>
  <c r="A102" i="2"/>
  <c r="D101" i="2"/>
  <c r="B101" i="2"/>
  <c r="H52" i="2"/>
  <c r="E52" i="2"/>
  <c r="B99" i="3"/>
  <c r="A100" i="3"/>
  <c r="J100" i="3" l="1"/>
  <c r="F100" i="3"/>
  <c r="K100" i="3"/>
  <c r="D100" i="3"/>
  <c r="H101" i="3"/>
  <c r="C102" i="3"/>
  <c r="E100" i="3"/>
  <c r="I100" i="3" s="1"/>
  <c r="A103" i="2"/>
  <c r="D102" i="2"/>
  <c r="B102" i="2"/>
  <c r="J52" i="2"/>
  <c r="F52" i="2"/>
  <c r="G52" i="2" s="1"/>
  <c r="K52" i="2" s="1"/>
  <c r="B100" i="3"/>
  <c r="A101" i="3"/>
  <c r="H102" i="3" l="1"/>
  <c r="C103" i="3"/>
  <c r="J101" i="3"/>
  <c r="F101" i="3"/>
  <c r="D101" i="3"/>
  <c r="E101" i="3" s="1"/>
  <c r="I101" i="3" s="1"/>
  <c r="K101" i="3"/>
  <c r="I52" i="2"/>
  <c r="C53" i="2" s="1"/>
  <c r="D103" i="2"/>
  <c r="A104" i="2"/>
  <c r="B103" i="2"/>
  <c r="B101" i="3"/>
  <c r="A102" i="3"/>
  <c r="H103" i="3" l="1"/>
  <c r="C104" i="3"/>
  <c r="J102" i="3"/>
  <c r="D102" i="3"/>
  <c r="E102" i="3" s="1"/>
  <c r="I102" i="3" s="1"/>
  <c r="F102" i="3"/>
  <c r="K102" i="3"/>
  <c r="A105" i="2"/>
  <c r="B104" i="2"/>
  <c r="D104" i="2"/>
  <c r="E53" i="2"/>
  <c r="H53" i="2"/>
  <c r="J53" i="2" s="1"/>
  <c r="A103" i="3"/>
  <c r="B102" i="3"/>
  <c r="C105" i="3" l="1"/>
  <c r="H104" i="3"/>
  <c r="J103" i="3"/>
  <c r="K103" i="3"/>
  <c r="F103" i="3"/>
  <c r="D103" i="3"/>
  <c r="E103" i="3" s="1"/>
  <c r="I103" i="3" s="1"/>
  <c r="A106" i="2"/>
  <c r="B105" i="2"/>
  <c r="D105" i="2"/>
  <c r="F53" i="2"/>
  <c r="G53" i="2" s="1"/>
  <c r="K53" i="2" s="1"/>
  <c r="B103" i="3"/>
  <c r="A104" i="3"/>
  <c r="J104" i="3" l="1"/>
  <c r="K104" i="3"/>
  <c r="D104" i="3"/>
  <c r="E104" i="3" s="1"/>
  <c r="I104" i="3" s="1"/>
  <c r="F104" i="3"/>
  <c r="C106" i="3"/>
  <c r="H105" i="3"/>
  <c r="I53" i="2"/>
  <c r="C54" i="2" s="1"/>
  <c r="D106" i="2"/>
  <c r="A107" i="2"/>
  <c r="B106" i="2"/>
  <c r="B104" i="3"/>
  <c r="A105" i="3"/>
  <c r="H106" i="3" l="1"/>
  <c r="C107" i="3"/>
  <c r="J105" i="3"/>
  <c r="K105" i="3"/>
  <c r="D105" i="3"/>
  <c r="E105" i="3" s="1"/>
  <c r="I105" i="3" s="1"/>
  <c r="F105" i="3"/>
  <c r="B107" i="2"/>
  <c r="A108" i="2"/>
  <c r="D107" i="2"/>
  <c r="E54" i="2"/>
  <c r="H54" i="2"/>
  <c r="J54" i="2" s="1"/>
  <c r="A106" i="3"/>
  <c r="B105" i="3"/>
  <c r="C108" i="3" l="1"/>
  <c r="H107" i="3"/>
  <c r="J106" i="3"/>
  <c r="F106" i="3"/>
  <c r="D106" i="3"/>
  <c r="E106" i="3" s="1"/>
  <c r="I106" i="3" s="1"/>
  <c r="K106" i="3"/>
  <c r="B108" i="2"/>
  <c r="D108" i="2"/>
  <c r="A109" i="2"/>
  <c r="F54" i="2"/>
  <c r="G54" i="2" s="1"/>
  <c r="K54" i="2" s="1"/>
  <c r="B106" i="3"/>
  <c r="A107" i="3"/>
  <c r="J107" i="3" l="1"/>
  <c r="K107" i="3"/>
  <c r="F107" i="3"/>
  <c r="D107" i="3"/>
  <c r="E107" i="3" s="1"/>
  <c r="I107" i="3" s="1"/>
  <c r="H108" i="3"/>
  <c r="C109" i="3"/>
  <c r="I54" i="2"/>
  <c r="C55" i="2" s="1"/>
  <c r="H55" i="2" s="1"/>
  <c r="J55" i="2" s="1"/>
  <c r="A110" i="2"/>
  <c r="D109" i="2"/>
  <c r="B109" i="2"/>
  <c r="B107" i="3"/>
  <c r="A108" i="3"/>
  <c r="C110" i="3" l="1"/>
  <c r="H109" i="3"/>
  <c r="J108" i="3"/>
  <c r="K108" i="3"/>
  <c r="D108" i="3"/>
  <c r="F108" i="3"/>
  <c r="E108" i="3"/>
  <c r="I108" i="3" s="1"/>
  <c r="E55" i="2"/>
  <c r="F55" i="2" s="1"/>
  <c r="G55" i="2" s="1"/>
  <c r="K55" i="2" s="1"/>
  <c r="D110" i="2"/>
  <c r="B110" i="2"/>
  <c r="A111" i="2"/>
  <c r="B108" i="3"/>
  <c r="A109" i="3"/>
  <c r="J109" i="3" l="1"/>
  <c r="D109" i="3"/>
  <c r="E109" i="3" s="1"/>
  <c r="I109" i="3" s="1"/>
  <c r="F109" i="3"/>
  <c r="K109" i="3"/>
  <c r="C111" i="3"/>
  <c r="H110" i="3"/>
  <c r="I55" i="2"/>
  <c r="C56" i="2" s="1"/>
  <c r="B111" i="2"/>
  <c r="D111" i="2"/>
  <c r="A112" i="2"/>
  <c r="B109" i="3"/>
  <c r="A110" i="3"/>
  <c r="C112" i="3" l="1"/>
  <c r="H111" i="3"/>
  <c r="J110" i="3"/>
  <c r="K110" i="3"/>
  <c r="F110" i="3"/>
  <c r="D110" i="3"/>
  <c r="E110" i="3" s="1"/>
  <c r="I110" i="3" s="1"/>
  <c r="H56" i="2"/>
  <c r="J56" i="2" s="1"/>
  <c r="E56" i="2"/>
  <c r="A113" i="2"/>
  <c r="D112" i="2"/>
  <c r="B112" i="2"/>
  <c r="B110" i="3"/>
  <c r="A111" i="3"/>
  <c r="J111" i="3" l="1"/>
  <c r="D111" i="3"/>
  <c r="E111" i="3" s="1"/>
  <c r="I111" i="3" s="1"/>
  <c r="F111" i="3"/>
  <c r="K111" i="3"/>
  <c r="H112" i="3"/>
  <c r="C113" i="3"/>
  <c r="B113" i="2"/>
  <c r="D113" i="2"/>
  <c r="A114" i="2"/>
  <c r="F56" i="2"/>
  <c r="G56" i="2" s="1"/>
  <c r="K56" i="2" s="1"/>
  <c r="B111" i="3"/>
  <c r="A112" i="3"/>
  <c r="C114" i="3" l="1"/>
  <c r="H113" i="3"/>
  <c r="J112" i="3"/>
  <c r="D112" i="3"/>
  <c r="E112" i="3" s="1"/>
  <c r="I112" i="3" s="1"/>
  <c r="K112" i="3"/>
  <c r="F112" i="3"/>
  <c r="A115" i="2"/>
  <c r="B114" i="2"/>
  <c r="D114" i="2"/>
  <c r="I56" i="2"/>
  <c r="C57" i="2" s="1"/>
  <c r="A113" i="3"/>
  <c r="B112" i="3"/>
  <c r="J113" i="3" l="1"/>
  <c r="D113" i="3"/>
  <c r="F113" i="3"/>
  <c r="K113" i="3"/>
  <c r="H114" i="3"/>
  <c r="C115" i="3"/>
  <c r="E113" i="3"/>
  <c r="I113" i="3" s="1"/>
  <c r="D115" i="2"/>
  <c r="A116" i="2"/>
  <c r="B115" i="2"/>
  <c r="H57" i="2"/>
  <c r="J57" i="2" s="1"/>
  <c r="E57" i="2"/>
  <c r="B113" i="3"/>
  <c r="A114" i="3"/>
  <c r="J114" i="3" l="1"/>
  <c r="F114" i="3"/>
  <c r="K114" i="3"/>
  <c r="D114" i="3"/>
  <c r="E114" i="3" s="1"/>
  <c r="I114" i="3" s="1"/>
  <c r="H115" i="3"/>
  <c r="C116" i="3"/>
  <c r="B116" i="2"/>
  <c r="A117" i="2"/>
  <c r="D116" i="2"/>
  <c r="F57" i="2"/>
  <c r="G57" i="2" s="1"/>
  <c r="K57" i="2" s="1"/>
  <c r="A115" i="3"/>
  <c r="B114" i="3"/>
  <c r="C117" i="3" l="1"/>
  <c r="H116" i="3"/>
  <c r="J115" i="3"/>
  <c r="F115" i="3"/>
  <c r="D115" i="3"/>
  <c r="E115" i="3" s="1"/>
  <c r="I115" i="3" s="1"/>
  <c r="K115" i="3"/>
  <c r="I57" i="2"/>
  <c r="C58" i="2" s="1"/>
  <c r="A118" i="2"/>
  <c r="B117" i="2"/>
  <c r="D117" i="2"/>
  <c r="B115" i="3"/>
  <c r="A116" i="3"/>
  <c r="J116" i="3" l="1"/>
  <c r="K116" i="3"/>
  <c r="F116" i="3"/>
  <c r="D116" i="3"/>
  <c r="E116" i="3" s="1"/>
  <c r="I116" i="3" s="1"/>
  <c r="C118" i="3"/>
  <c r="H117" i="3"/>
  <c r="H58" i="2"/>
  <c r="E58" i="2"/>
  <c r="D118" i="2"/>
  <c r="A119" i="2"/>
  <c r="B118" i="2"/>
  <c r="A117" i="3"/>
  <c r="B116" i="3"/>
  <c r="H118" i="3" l="1"/>
  <c r="C119" i="3"/>
  <c r="J117" i="3"/>
  <c r="K117" i="3"/>
  <c r="F117" i="3"/>
  <c r="D117" i="3"/>
  <c r="E117" i="3"/>
  <c r="I117" i="3" s="1"/>
  <c r="F58" i="2"/>
  <c r="G58" i="2" s="1"/>
  <c r="K58" i="2" s="1"/>
  <c r="A120" i="2"/>
  <c r="B119" i="2"/>
  <c r="D119" i="2"/>
  <c r="J58" i="2"/>
  <c r="A118" i="3"/>
  <c r="B117" i="3"/>
  <c r="H119" i="3" l="1"/>
  <c r="C120" i="3"/>
  <c r="J118" i="3"/>
  <c r="D118" i="3"/>
  <c r="E118" i="3" s="1"/>
  <c r="I118" i="3" s="1"/>
  <c r="F118" i="3"/>
  <c r="K118" i="3"/>
  <c r="A121" i="2"/>
  <c r="D120" i="2"/>
  <c r="B120" i="2"/>
  <c r="I58" i="2"/>
  <c r="C59" i="2" s="1"/>
  <c r="B118" i="3"/>
  <c r="A119" i="3"/>
  <c r="C121" i="3" l="1"/>
  <c r="H120" i="3"/>
  <c r="J119" i="3"/>
  <c r="D119" i="3"/>
  <c r="E119" i="3" s="1"/>
  <c r="I119" i="3" s="1"/>
  <c r="K119" i="3"/>
  <c r="F119" i="3"/>
  <c r="D121" i="2"/>
  <c r="A122" i="2"/>
  <c r="B121" i="2"/>
  <c r="E59" i="2"/>
  <c r="H59" i="2"/>
  <c r="J59" i="2" s="1"/>
  <c r="B119" i="3"/>
  <c r="A120" i="3"/>
  <c r="J120" i="3" l="1"/>
  <c r="K120" i="3"/>
  <c r="F120" i="3"/>
  <c r="D120" i="3"/>
  <c r="C122" i="3"/>
  <c r="H121" i="3"/>
  <c r="E120" i="3"/>
  <c r="I120" i="3" s="1"/>
  <c r="A123" i="2"/>
  <c r="B122" i="2"/>
  <c r="D122" i="2"/>
  <c r="F59" i="2"/>
  <c r="G59" i="2" s="1"/>
  <c r="K59" i="2" s="1"/>
  <c r="B120" i="3"/>
  <c r="A121" i="3"/>
  <c r="J121" i="3" l="1"/>
  <c r="D121" i="3"/>
  <c r="K121" i="3"/>
  <c r="F121" i="3"/>
  <c r="C123" i="3"/>
  <c r="H122" i="3"/>
  <c r="E121" i="3"/>
  <c r="I121" i="3" s="1"/>
  <c r="I59" i="2"/>
  <c r="C60" i="2" s="1"/>
  <c r="H60" i="2" s="1"/>
  <c r="J60" i="2" s="1"/>
  <c r="A124" i="2"/>
  <c r="B123" i="2"/>
  <c r="D123" i="2"/>
  <c r="B121" i="3"/>
  <c r="A122" i="3"/>
  <c r="J122" i="3" l="1"/>
  <c r="K122" i="3"/>
  <c r="D122" i="3"/>
  <c r="E122" i="3" s="1"/>
  <c r="I122" i="3" s="1"/>
  <c r="F122" i="3"/>
  <c r="C124" i="3"/>
  <c r="H123" i="3"/>
  <c r="E60" i="2"/>
  <c r="F60" i="2" s="1"/>
  <c r="G60" i="2" s="1"/>
  <c r="K60" i="2" s="1"/>
  <c r="A125" i="2"/>
  <c r="B124" i="2"/>
  <c r="D124" i="2"/>
  <c r="B122" i="3"/>
  <c r="A123" i="3"/>
  <c r="J123" i="3" l="1"/>
  <c r="D123" i="3"/>
  <c r="F123" i="3"/>
  <c r="K123" i="3"/>
  <c r="E123" i="3"/>
  <c r="I123" i="3" s="1"/>
  <c r="H124" i="3"/>
  <c r="C125" i="3"/>
  <c r="I60" i="2"/>
  <c r="C61" i="2" s="1"/>
  <c r="E61" i="2" s="1"/>
  <c r="A126" i="2"/>
  <c r="B125" i="2"/>
  <c r="D125" i="2"/>
  <c r="B123" i="3"/>
  <c r="A124" i="3"/>
  <c r="J124" i="3" l="1"/>
  <c r="F124" i="3"/>
  <c r="K124" i="3"/>
  <c r="D124" i="3"/>
  <c r="E124" i="3"/>
  <c r="I124" i="3" s="1"/>
  <c r="H125" i="3"/>
  <c r="C126" i="3"/>
  <c r="H61" i="2"/>
  <c r="J61" i="2" s="1"/>
  <c r="B126" i="2"/>
  <c r="A127" i="2"/>
  <c r="D126" i="2"/>
  <c r="F61" i="2"/>
  <c r="B124" i="3"/>
  <c r="A125" i="3"/>
  <c r="G61" i="2" l="1"/>
  <c r="I61" i="2" s="1"/>
  <c r="C62" i="2" s="1"/>
  <c r="C127" i="3"/>
  <c r="H126" i="3"/>
  <c r="J125" i="3"/>
  <c r="K125" i="3"/>
  <c r="F125" i="3"/>
  <c r="D125" i="3"/>
  <c r="E125" i="3"/>
  <c r="I125" i="3" s="1"/>
  <c r="E62" i="2"/>
  <c r="H62" i="2"/>
  <c r="J62" i="2" s="1"/>
  <c r="K61" i="2"/>
  <c r="A128" i="2"/>
  <c r="D127" i="2"/>
  <c r="B127" i="2"/>
  <c r="B125" i="3"/>
  <c r="A126" i="3"/>
  <c r="J126" i="3" l="1"/>
  <c r="D126" i="3"/>
  <c r="E126" i="3" s="1"/>
  <c r="I126" i="3" s="1"/>
  <c r="K126" i="3"/>
  <c r="F126" i="3"/>
  <c r="C128" i="3"/>
  <c r="H127" i="3"/>
  <c r="A129" i="2"/>
  <c r="B128" i="2"/>
  <c r="D128" i="2"/>
  <c r="F62" i="2"/>
  <c r="G62" i="2" s="1"/>
  <c r="K62" i="2" s="1"/>
  <c r="B126" i="3"/>
  <c r="A127" i="3"/>
  <c r="J127" i="3" l="1"/>
  <c r="K127" i="3"/>
  <c r="D127" i="3"/>
  <c r="F127" i="3"/>
  <c r="H128" i="3"/>
  <c r="C129" i="3"/>
  <c r="E127" i="3"/>
  <c r="I127" i="3" s="1"/>
  <c r="I62" i="2"/>
  <c r="C63" i="2" s="1"/>
  <c r="A130" i="2"/>
  <c r="B129" i="2"/>
  <c r="D129" i="2"/>
  <c r="B127" i="3"/>
  <c r="A128" i="3"/>
  <c r="C130" i="3" l="1"/>
  <c r="H129" i="3"/>
  <c r="J128" i="3"/>
  <c r="K128" i="3"/>
  <c r="F128" i="3"/>
  <c r="D128" i="3"/>
  <c r="E128" i="3" s="1"/>
  <c r="I128" i="3" s="1"/>
  <c r="D130" i="2"/>
  <c r="B130" i="2"/>
  <c r="A131" i="2"/>
  <c r="H63" i="2"/>
  <c r="J63" i="2" s="1"/>
  <c r="E63" i="2"/>
  <c r="B128" i="3"/>
  <c r="A129" i="3"/>
  <c r="J129" i="3" l="1"/>
  <c r="K129" i="3"/>
  <c r="F129" i="3"/>
  <c r="D129" i="3"/>
  <c r="E129" i="3"/>
  <c r="I129" i="3" s="1"/>
  <c r="C131" i="3"/>
  <c r="H130" i="3"/>
  <c r="B131" i="2"/>
  <c r="A132" i="2"/>
  <c r="D131" i="2"/>
  <c r="F63" i="2"/>
  <c r="G63" i="2" s="1"/>
  <c r="K63" i="2" s="1"/>
  <c r="A130" i="3"/>
  <c r="B129" i="3"/>
  <c r="J130" i="3" l="1"/>
  <c r="K130" i="3"/>
  <c r="F130" i="3"/>
  <c r="D130" i="3"/>
  <c r="C132" i="3"/>
  <c r="H131" i="3"/>
  <c r="E130" i="3"/>
  <c r="I130" i="3" s="1"/>
  <c r="B132" i="2"/>
  <c r="A133" i="2"/>
  <c r="D132" i="2"/>
  <c r="I63" i="2"/>
  <c r="C64" i="2" s="1"/>
  <c r="A131" i="3"/>
  <c r="B130" i="3"/>
  <c r="J131" i="3" l="1"/>
  <c r="K131" i="3"/>
  <c r="D131" i="3"/>
  <c r="F131" i="3"/>
  <c r="C133" i="3"/>
  <c r="H132" i="3"/>
  <c r="E131" i="3"/>
  <c r="I131" i="3" s="1"/>
  <c r="A134" i="2"/>
  <c r="D133" i="2"/>
  <c r="B133" i="2"/>
  <c r="H64" i="2"/>
  <c r="J64" i="2" s="1"/>
  <c r="E64" i="2"/>
  <c r="B131" i="3"/>
  <c r="A132" i="3"/>
  <c r="J132" i="3" l="1"/>
  <c r="F132" i="3"/>
  <c r="K132" i="3"/>
  <c r="D132" i="3"/>
  <c r="E132" i="3" s="1"/>
  <c r="I132" i="3" s="1"/>
  <c r="C134" i="3"/>
  <c r="H133" i="3"/>
  <c r="F64" i="2"/>
  <c r="G64" i="2" s="1"/>
  <c r="K64" i="2" s="1"/>
  <c r="B134" i="2"/>
  <c r="A135" i="2"/>
  <c r="D134" i="2"/>
  <c r="B132" i="3"/>
  <c r="A133" i="3"/>
  <c r="J133" i="3" l="1"/>
  <c r="F133" i="3"/>
  <c r="K133" i="3"/>
  <c r="D133" i="3"/>
  <c r="C135" i="3"/>
  <c r="H134" i="3"/>
  <c r="E133" i="3"/>
  <c r="I133" i="3" s="1"/>
  <c r="I64" i="2"/>
  <c r="C65" i="2" s="1"/>
  <c r="A136" i="2"/>
  <c r="D135" i="2"/>
  <c r="B135" i="2"/>
  <c r="B133" i="3"/>
  <c r="A134" i="3"/>
  <c r="J134" i="3" l="1"/>
  <c r="K134" i="3"/>
  <c r="D134" i="3"/>
  <c r="F134" i="3"/>
  <c r="H135" i="3"/>
  <c r="C136" i="3"/>
  <c r="E134" i="3"/>
  <c r="I134" i="3" s="1"/>
  <c r="A137" i="2"/>
  <c r="B136" i="2"/>
  <c r="D136" i="2"/>
  <c r="H65" i="2"/>
  <c r="E65" i="2"/>
  <c r="A135" i="3"/>
  <c r="B134" i="3"/>
  <c r="H136" i="3" l="1"/>
  <c r="C137" i="3"/>
  <c r="J135" i="3"/>
  <c r="F135" i="3"/>
  <c r="K135" i="3"/>
  <c r="D135" i="3"/>
  <c r="E135" i="3"/>
  <c r="I135" i="3" s="1"/>
  <c r="F65" i="2"/>
  <c r="G65" i="2" s="1"/>
  <c r="I65" i="2" s="1"/>
  <c r="C66" i="2" s="1"/>
  <c r="A138" i="2"/>
  <c r="B137" i="2"/>
  <c r="D137" i="2"/>
  <c r="J65" i="2"/>
  <c r="B135" i="3"/>
  <c r="A136" i="3"/>
  <c r="H137" i="3" l="1"/>
  <c r="C138" i="3"/>
  <c r="J136" i="3"/>
  <c r="K136" i="3"/>
  <c r="D136" i="3"/>
  <c r="E136" i="3" s="1"/>
  <c r="I136" i="3" s="1"/>
  <c r="F136" i="3"/>
  <c r="K65" i="2"/>
  <c r="A139" i="2"/>
  <c r="B138" i="2"/>
  <c r="D138" i="2"/>
  <c r="H66" i="2"/>
  <c r="E66" i="2"/>
  <c r="A137" i="3"/>
  <c r="B136" i="3"/>
  <c r="H138" i="3" l="1"/>
  <c r="C139" i="3"/>
  <c r="J137" i="3"/>
  <c r="D137" i="3"/>
  <c r="E137" i="3" s="1"/>
  <c r="I137" i="3" s="1"/>
  <c r="K137" i="3"/>
  <c r="F137" i="3"/>
  <c r="A140" i="2"/>
  <c r="B139" i="2"/>
  <c r="D139" i="2"/>
  <c r="F66" i="2"/>
  <c r="G66" i="2" s="1"/>
  <c r="I66" i="2" s="1"/>
  <c r="C67" i="2" s="1"/>
  <c r="J66" i="2"/>
  <c r="A138" i="3"/>
  <c r="B137" i="3"/>
  <c r="H139" i="3" l="1"/>
  <c r="C140" i="3"/>
  <c r="J138" i="3"/>
  <c r="D138" i="3"/>
  <c r="E138" i="3" s="1"/>
  <c r="I138" i="3" s="1"/>
  <c r="K138" i="3"/>
  <c r="F138" i="3"/>
  <c r="E67" i="2"/>
  <c r="H67" i="2"/>
  <c r="J67" i="2" s="1"/>
  <c r="B140" i="2"/>
  <c r="D140" i="2"/>
  <c r="A141" i="2"/>
  <c r="K66" i="2"/>
  <c r="B138" i="3"/>
  <c r="A139" i="3"/>
  <c r="C141" i="3" l="1"/>
  <c r="H140" i="3"/>
  <c r="J139" i="3"/>
  <c r="K139" i="3"/>
  <c r="F139" i="3"/>
  <c r="D139" i="3"/>
  <c r="E139" i="3" s="1"/>
  <c r="I139" i="3" s="1"/>
  <c r="A142" i="2"/>
  <c r="D141" i="2"/>
  <c r="B141" i="2"/>
  <c r="F67" i="2"/>
  <c r="G67" i="2" s="1"/>
  <c r="K67" i="2" s="1"/>
  <c r="B139" i="3"/>
  <c r="A140" i="3"/>
  <c r="J140" i="3" l="1"/>
  <c r="K140" i="3"/>
  <c r="F140" i="3"/>
  <c r="D140" i="3"/>
  <c r="E140" i="3" s="1"/>
  <c r="I140" i="3" s="1"/>
  <c r="C142" i="3"/>
  <c r="H141" i="3"/>
  <c r="A143" i="2"/>
  <c r="B142" i="2"/>
  <c r="D142" i="2"/>
  <c r="I67" i="2"/>
  <c r="C68" i="2" s="1"/>
  <c r="B140" i="3"/>
  <c r="A141" i="3"/>
  <c r="H142" i="3" l="1"/>
  <c r="C143" i="3"/>
  <c r="J141" i="3"/>
  <c r="F141" i="3"/>
  <c r="K141" i="3"/>
  <c r="D141" i="3"/>
  <c r="E141" i="3" s="1"/>
  <c r="I141" i="3" s="1"/>
  <c r="A144" i="2"/>
  <c r="B143" i="2"/>
  <c r="D143" i="2"/>
  <c r="H68" i="2"/>
  <c r="J68" i="2" s="1"/>
  <c r="E68" i="2"/>
  <c r="B141" i="3"/>
  <c r="A142" i="3"/>
  <c r="C144" i="3" l="1"/>
  <c r="H143" i="3"/>
  <c r="J142" i="3"/>
  <c r="F142" i="3"/>
  <c r="K142" i="3"/>
  <c r="D142" i="3"/>
  <c r="E142" i="3" s="1"/>
  <c r="I142" i="3" s="1"/>
  <c r="F68" i="2"/>
  <c r="G68" i="2" s="1"/>
  <c r="K68" i="2" s="1"/>
  <c r="D144" i="2"/>
  <c r="A145" i="2"/>
  <c r="B144" i="2"/>
  <c r="A143" i="3"/>
  <c r="B142" i="3"/>
  <c r="J143" i="3" l="1"/>
  <c r="D143" i="3"/>
  <c r="F143" i="3"/>
  <c r="K143" i="3"/>
  <c r="E143" i="3"/>
  <c r="I143" i="3" s="1"/>
  <c r="H144" i="3"/>
  <c r="C145" i="3"/>
  <c r="I68" i="2"/>
  <c r="C69" i="2" s="1"/>
  <c r="H69" i="2" s="1"/>
  <c r="J69" i="2" s="1"/>
  <c r="A146" i="2"/>
  <c r="D145" i="2"/>
  <c r="B145" i="2"/>
  <c r="A144" i="3"/>
  <c r="B143" i="3"/>
  <c r="C146" i="3" l="1"/>
  <c r="H145" i="3"/>
  <c r="J144" i="3"/>
  <c r="K144" i="3"/>
  <c r="F144" i="3"/>
  <c r="D144" i="3"/>
  <c r="E144" i="3"/>
  <c r="I144" i="3" s="1"/>
  <c r="E69" i="2"/>
  <c r="F69" i="2" s="1"/>
  <c r="G69" i="2" s="1"/>
  <c r="K69" i="2" s="1"/>
  <c r="B146" i="2"/>
  <c r="A147" i="2"/>
  <c r="D146" i="2"/>
  <c r="B144" i="3"/>
  <c r="A145" i="3"/>
  <c r="J145" i="3" l="1"/>
  <c r="F145" i="3"/>
  <c r="D145" i="3"/>
  <c r="E145" i="3" s="1"/>
  <c r="I145" i="3" s="1"/>
  <c r="K145" i="3"/>
  <c r="H146" i="3"/>
  <c r="C147" i="3"/>
  <c r="I69" i="2"/>
  <c r="C70" i="2" s="1"/>
  <c r="E70" i="2" s="1"/>
  <c r="A148" i="2"/>
  <c r="B147" i="2"/>
  <c r="D147" i="2"/>
  <c r="A146" i="3"/>
  <c r="B145" i="3"/>
  <c r="C148" i="3" l="1"/>
  <c r="H147" i="3"/>
  <c r="J146" i="3"/>
  <c r="F146" i="3"/>
  <c r="D146" i="3"/>
  <c r="K146" i="3"/>
  <c r="E146" i="3"/>
  <c r="I146" i="3" s="1"/>
  <c r="H70" i="2"/>
  <c r="J70" i="2" s="1"/>
  <c r="D148" i="2"/>
  <c r="A149" i="2"/>
  <c r="B148" i="2"/>
  <c r="F70" i="2"/>
  <c r="B146" i="3"/>
  <c r="A147" i="3"/>
  <c r="J147" i="3" l="1"/>
  <c r="F147" i="3"/>
  <c r="K147" i="3"/>
  <c r="D147" i="3"/>
  <c r="E147" i="3" s="1"/>
  <c r="I147" i="3" s="1"/>
  <c r="C149" i="3"/>
  <c r="H148" i="3"/>
  <c r="G70" i="2"/>
  <c r="K70" i="2" s="1"/>
  <c r="A150" i="2"/>
  <c r="D149" i="2"/>
  <c r="B149" i="2"/>
  <c r="A148" i="3"/>
  <c r="B147" i="3"/>
  <c r="C150" i="3" l="1"/>
  <c r="H149" i="3"/>
  <c r="J148" i="3"/>
  <c r="K148" i="3"/>
  <c r="F148" i="3"/>
  <c r="D148" i="3"/>
  <c r="E148" i="3"/>
  <c r="I148" i="3" s="1"/>
  <c r="I70" i="2"/>
  <c r="C71" i="2" s="1"/>
  <c r="H71" i="2" s="1"/>
  <c r="J71" i="2" s="1"/>
  <c r="A151" i="2"/>
  <c r="D150" i="2"/>
  <c r="B150" i="2"/>
  <c r="B148" i="3"/>
  <c r="A149" i="3"/>
  <c r="J149" i="3" l="1"/>
  <c r="F149" i="3"/>
  <c r="D149" i="3"/>
  <c r="K149" i="3"/>
  <c r="E149" i="3"/>
  <c r="I149" i="3" s="1"/>
  <c r="H150" i="3"/>
  <c r="C151" i="3"/>
  <c r="E71" i="2"/>
  <c r="F71" i="2" s="1"/>
  <c r="G71" i="2" s="1"/>
  <c r="K71" i="2" s="1"/>
  <c r="D151" i="2"/>
  <c r="A152" i="2"/>
  <c r="B151" i="2"/>
  <c r="B149" i="3"/>
  <c r="A150" i="3"/>
  <c r="J150" i="3" l="1"/>
  <c r="K150" i="3"/>
  <c r="D150" i="3"/>
  <c r="F150" i="3"/>
  <c r="E150" i="3"/>
  <c r="I150" i="3" s="1"/>
  <c r="H151" i="3"/>
  <c r="C152" i="3"/>
  <c r="A153" i="2"/>
  <c r="B152" i="2"/>
  <c r="D152" i="2"/>
  <c r="I71" i="2"/>
  <c r="C72" i="2" s="1"/>
  <c r="B150" i="3"/>
  <c r="A151" i="3"/>
  <c r="H152" i="3" l="1"/>
  <c r="C153" i="3"/>
  <c r="J151" i="3"/>
  <c r="F151" i="3"/>
  <c r="D151" i="3"/>
  <c r="K151" i="3"/>
  <c r="E151" i="3"/>
  <c r="I151" i="3" s="1"/>
  <c r="A154" i="2"/>
  <c r="D153" i="2"/>
  <c r="B153" i="2"/>
  <c r="H72" i="2"/>
  <c r="J72" i="2" s="1"/>
  <c r="E72" i="2"/>
  <c r="B151" i="3"/>
  <c r="A152" i="3"/>
  <c r="C154" i="3" l="1"/>
  <c r="H153" i="3"/>
  <c r="J152" i="3"/>
  <c r="F152" i="3"/>
  <c r="D152" i="3"/>
  <c r="E152" i="3" s="1"/>
  <c r="I152" i="3" s="1"/>
  <c r="K152" i="3"/>
  <c r="D154" i="2"/>
  <c r="A155" i="2"/>
  <c r="B154" i="2"/>
  <c r="F72" i="2"/>
  <c r="G72" i="2" s="1"/>
  <c r="K72" i="2" s="1"/>
  <c r="B152" i="3"/>
  <c r="A153" i="3"/>
  <c r="J153" i="3" l="1"/>
  <c r="K153" i="3"/>
  <c r="F153" i="3"/>
  <c r="D153" i="3"/>
  <c r="E153" i="3" s="1"/>
  <c r="I153" i="3" s="1"/>
  <c r="H154" i="3"/>
  <c r="C155" i="3"/>
  <c r="B155" i="2"/>
  <c r="A156" i="2"/>
  <c r="D155" i="2"/>
  <c r="I72" i="2"/>
  <c r="C73" i="2" s="1"/>
  <c r="B153" i="3"/>
  <c r="A154" i="3"/>
  <c r="C156" i="3" l="1"/>
  <c r="H155" i="3"/>
  <c r="J154" i="3"/>
  <c r="K154" i="3"/>
  <c r="D154" i="3"/>
  <c r="F154" i="3"/>
  <c r="E154" i="3"/>
  <c r="I154" i="3" s="1"/>
  <c r="A157" i="2"/>
  <c r="D156" i="2"/>
  <c r="B156" i="2"/>
  <c r="H73" i="2"/>
  <c r="J73" i="2" s="1"/>
  <c r="E73" i="2"/>
  <c r="B154" i="3"/>
  <c r="A155" i="3"/>
  <c r="J155" i="3" l="1"/>
  <c r="F155" i="3"/>
  <c r="K155" i="3"/>
  <c r="D155" i="3"/>
  <c r="E155" i="3" s="1"/>
  <c r="I155" i="3" s="1"/>
  <c r="H156" i="3"/>
  <c r="C157" i="3"/>
  <c r="F73" i="2"/>
  <c r="G73" i="2" s="1"/>
  <c r="K73" i="2" s="1"/>
  <c r="A158" i="2"/>
  <c r="B157" i="2"/>
  <c r="D157" i="2"/>
  <c r="B155" i="3"/>
  <c r="A156" i="3"/>
  <c r="C158" i="3" l="1"/>
  <c r="H157" i="3"/>
  <c r="J156" i="3"/>
  <c r="F156" i="3"/>
  <c r="D156" i="3"/>
  <c r="K156" i="3"/>
  <c r="E156" i="3"/>
  <c r="I156" i="3" s="1"/>
  <c r="I73" i="2"/>
  <c r="C74" i="2" s="1"/>
  <c r="E74" i="2" s="1"/>
  <c r="A159" i="2"/>
  <c r="B158" i="2"/>
  <c r="D158" i="2"/>
  <c r="B156" i="3"/>
  <c r="A157" i="3"/>
  <c r="J157" i="3" l="1"/>
  <c r="K157" i="3"/>
  <c r="D157" i="3"/>
  <c r="E157" i="3" s="1"/>
  <c r="I157" i="3" s="1"/>
  <c r="F157" i="3"/>
  <c r="H158" i="3"/>
  <c r="C159" i="3"/>
  <c r="H74" i="2"/>
  <c r="J74" i="2" s="1"/>
  <c r="F74" i="2"/>
  <c r="D159" i="2"/>
  <c r="B159" i="2"/>
  <c r="A160" i="2"/>
  <c r="B157" i="3"/>
  <c r="A158" i="3"/>
  <c r="G74" i="2" l="1"/>
  <c r="K74" i="2" s="1"/>
  <c r="J158" i="3"/>
  <c r="D158" i="3"/>
  <c r="F158" i="3"/>
  <c r="K158" i="3"/>
  <c r="C160" i="3"/>
  <c r="H159" i="3"/>
  <c r="E158" i="3"/>
  <c r="I158" i="3" s="1"/>
  <c r="I74" i="2"/>
  <c r="C75" i="2" s="1"/>
  <c r="H75" i="2" s="1"/>
  <c r="J75" i="2" s="1"/>
  <c r="A161" i="2"/>
  <c r="B160" i="2"/>
  <c r="D160" i="2"/>
  <c r="A159" i="3"/>
  <c r="B158" i="3"/>
  <c r="C161" i="3" l="1"/>
  <c r="H160" i="3"/>
  <c r="J159" i="3"/>
  <c r="D159" i="3"/>
  <c r="F159" i="3"/>
  <c r="K159" i="3"/>
  <c r="E159" i="3"/>
  <c r="I159" i="3" s="1"/>
  <c r="E75" i="2"/>
  <c r="F75" i="2" s="1"/>
  <c r="G75" i="2" s="1"/>
  <c r="K75" i="2" s="1"/>
  <c r="A162" i="2"/>
  <c r="D161" i="2"/>
  <c r="B161" i="2"/>
  <c r="A160" i="3"/>
  <c r="B159" i="3"/>
  <c r="J160" i="3" l="1"/>
  <c r="D160" i="3"/>
  <c r="E160" i="3" s="1"/>
  <c r="I160" i="3" s="1"/>
  <c r="K160" i="3"/>
  <c r="F160" i="3"/>
  <c r="H161" i="3"/>
  <c r="C162" i="3"/>
  <c r="B162" i="2"/>
  <c r="D162" i="2"/>
  <c r="A163" i="2"/>
  <c r="I75" i="2"/>
  <c r="C76" i="2" s="1"/>
  <c r="B160" i="3"/>
  <c r="A161" i="3"/>
  <c r="C163" i="3" l="1"/>
  <c r="H162" i="3"/>
  <c r="J161" i="3"/>
  <c r="K161" i="3"/>
  <c r="D161" i="3"/>
  <c r="F161" i="3"/>
  <c r="E161" i="3"/>
  <c r="I161" i="3" s="1"/>
  <c r="E76" i="2"/>
  <c r="H76" i="2"/>
  <c r="J76" i="2" s="1"/>
  <c r="D163" i="2"/>
  <c r="A164" i="2"/>
  <c r="B163" i="2"/>
  <c r="B161" i="3"/>
  <c r="A162" i="3"/>
  <c r="J162" i="3" l="1"/>
  <c r="D162" i="3"/>
  <c r="E162" i="3" s="1"/>
  <c r="I162" i="3" s="1"/>
  <c r="F162" i="3"/>
  <c r="K162" i="3"/>
  <c r="C164" i="3"/>
  <c r="H163" i="3"/>
  <c r="A165" i="2"/>
  <c r="B164" i="2"/>
  <c r="D164" i="2"/>
  <c r="F76" i="2"/>
  <c r="G76" i="2" s="1"/>
  <c r="K76" i="2" s="1"/>
  <c r="B162" i="3"/>
  <c r="A163" i="3"/>
  <c r="J163" i="3" l="1"/>
  <c r="F163" i="3"/>
  <c r="D163" i="3"/>
  <c r="K163" i="3"/>
  <c r="H164" i="3"/>
  <c r="C165" i="3"/>
  <c r="E163" i="3"/>
  <c r="I163" i="3" s="1"/>
  <c r="I76" i="2"/>
  <c r="C77" i="2" s="1"/>
  <c r="H77" i="2" s="1"/>
  <c r="J77" i="2" s="1"/>
  <c r="A166" i="2"/>
  <c r="B165" i="2"/>
  <c r="D165" i="2"/>
  <c r="B163" i="3"/>
  <c r="A164" i="3"/>
  <c r="C166" i="3" l="1"/>
  <c r="H165" i="3"/>
  <c r="J164" i="3"/>
  <c r="K164" i="3"/>
  <c r="D164" i="3"/>
  <c r="F164" i="3"/>
  <c r="E164" i="3"/>
  <c r="I164" i="3" s="1"/>
  <c r="E77" i="2"/>
  <c r="F77" i="2" s="1"/>
  <c r="G77" i="2" s="1"/>
  <c r="K77" i="2" s="1"/>
  <c r="A167" i="2"/>
  <c r="B166" i="2"/>
  <c r="D166" i="2"/>
  <c r="B164" i="3"/>
  <c r="A165" i="3"/>
  <c r="J165" i="3" l="1"/>
  <c r="D165" i="3"/>
  <c r="E165" i="3" s="1"/>
  <c r="I165" i="3" s="1"/>
  <c r="F165" i="3"/>
  <c r="K165" i="3"/>
  <c r="C167" i="3"/>
  <c r="H166" i="3"/>
  <c r="I77" i="2"/>
  <c r="C78" i="2" s="1"/>
  <c r="H78" i="2" s="1"/>
  <c r="J78" i="2" s="1"/>
  <c r="D167" i="2"/>
  <c r="B167" i="2"/>
  <c r="A168" i="2"/>
  <c r="B165" i="3"/>
  <c r="A166" i="3"/>
  <c r="C168" i="3" l="1"/>
  <c r="H167" i="3"/>
  <c r="J166" i="3"/>
  <c r="D166" i="3"/>
  <c r="K166" i="3"/>
  <c r="F166" i="3"/>
  <c r="E166" i="3"/>
  <c r="I166" i="3" s="1"/>
  <c r="E78" i="2"/>
  <c r="F78" i="2" s="1"/>
  <c r="G78" i="2" s="1"/>
  <c r="K78" i="2" s="1"/>
  <c r="D168" i="2"/>
  <c r="B168" i="2"/>
  <c r="A169" i="2"/>
  <c r="B166" i="3"/>
  <c r="A167" i="3"/>
  <c r="J167" i="3" l="1"/>
  <c r="K167" i="3"/>
  <c r="D167" i="3"/>
  <c r="F167" i="3"/>
  <c r="E167" i="3"/>
  <c r="I167" i="3" s="1"/>
  <c r="C169" i="3"/>
  <c r="H168" i="3"/>
  <c r="B169" i="2"/>
  <c r="A170" i="2"/>
  <c r="D169" i="2"/>
  <c r="I78" i="2"/>
  <c r="C79" i="2" s="1"/>
  <c r="B167" i="3"/>
  <c r="A168" i="3"/>
  <c r="J168" i="3" l="1"/>
  <c r="F168" i="3"/>
  <c r="K168" i="3"/>
  <c r="D168" i="3"/>
  <c r="H169" i="3"/>
  <c r="C170" i="3"/>
  <c r="E168" i="3"/>
  <c r="I168" i="3" s="1"/>
  <c r="A171" i="2"/>
  <c r="B170" i="2"/>
  <c r="D170" i="2"/>
  <c r="H79" i="2"/>
  <c r="J79" i="2" s="1"/>
  <c r="E79" i="2"/>
  <c r="B168" i="3"/>
  <c r="A169" i="3"/>
  <c r="C171" i="3" l="1"/>
  <c r="H170" i="3"/>
  <c r="J169" i="3"/>
  <c r="K169" i="3"/>
  <c r="F169" i="3"/>
  <c r="D169" i="3"/>
  <c r="E169" i="3"/>
  <c r="I169" i="3" s="1"/>
  <c r="A172" i="2"/>
  <c r="B171" i="2"/>
  <c r="D171" i="2"/>
  <c r="F79" i="2"/>
  <c r="G79" i="2" s="1"/>
  <c r="K79" i="2" s="1"/>
  <c r="B169" i="3"/>
  <c r="A170" i="3"/>
  <c r="J170" i="3" l="1"/>
  <c r="D170" i="3"/>
  <c r="E170" i="3" s="1"/>
  <c r="I170" i="3" s="1"/>
  <c r="K170" i="3"/>
  <c r="F170" i="3"/>
  <c r="C172" i="3"/>
  <c r="H171" i="3"/>
  <c r="I79" i="2"/>
  <c r="C80" i="2" s="1"/>
  <c r="E80" i="2" s="1"/>
  <c r="A173" i="2"/>
  <c r="B172" i="2"/>
  <c r="D172" i="2"/>
  <c r="B170" i="3"/>
  <c r="A171" i="3"/>
  <c r="J171" i="3" l="1"/>
  <c r="F171" i="3"/>
  <c r="K171" i="3"/>
  <c r="D171" i="3"/>
  <c r="H172" i="3"/>
  <c r="C173" i="3"/>
  <c r="E171" i="3"/>
  <c r="I171" i="3" s="1"/>
  <c r="H80" i="2"/>
  <c r="J80" i="2" s="1"/>
  <c r="A174" i="2"/>
  <c r="B173" i="2"/>
  <c r="D173" i="2"/>
  <c r="F80" i="2"/>
  <c r="G80" i="2" s="1"/>
  <c r="K80" i="2" s="1"/>
  <c r="B171" i="3"/>
  <c r="A172" i="3"/>
  <c r="C174" i="3" l="1"/>
  <c r="H173" i="3"/>
  <c r="J172" i="3"/>
  <c r="D172" i="3"/>
  <c r="K172" i="3"/>
  <c r="F172" i="3"/>
  <c r="E172" i="3"/>
  <c r="I172" i="3" s="1"/>
  <c r="I80" i="2"/>
  <c r="C81" i="2" s="1"/>
  <c r="H81" i="2" s="1"/>
  <c r="J81" i="2" s="1"/>
  <c r="A175" i="2"/>
  <c r="D174" i="2"/>
  <c r="B174" i="2"/>
  <c r="A173" i="3"/>
  <c r="B172" i="3"/>
  <c r="J173" i="3" l="1"/>
  <c r="K173" i="3"/>
  <c r="F173" i="3"/>
  <c r="D173" i="3"/>
  <c r="E173" i="3"/>
  <c r="I173" i="3" s="1"/>
  <c r="H174" i="3"/>
  <c r="C175" i="3"/>
  <c r="E81" i="2"/>
  <c r="F81" i="2" s="1"/>
  <c r="G81" i="2" s="1"/>
  <c r="K81" i="2" s="1"/>
  <c r="A176" i="2"/>
  <c r="B175" i="2"/>
  <c r="D175" i="2"/>
  <c r="B173" i="3"/>
  <c r="A174" i="3"/>
  <c r="J174" i="3" l="1"/>
  <c r="K174" i="3"/>
  <c r="F174" i="3"/>
  <c r="D174" i="3"/>
  <c r="E174" i="3"/>
  <c r="I174" i="3" s="1"/>
  <c r="H175" i="3"/>
  <c r="C176" i="3"/>
  <c r="I81" i="2"/>
  <c r="C82" i="2" s="1"/>
  <c r="A177" i="2"/>
  <c r="D176" i="2"/>
  <c r="B176" i="2"/>
  <c r="B174" i="3"/>
  <c r="A175" i="3"/>
  <c r="H176" i="3" l="1"/>
  <c r="C177" i="3"/>
  <c r="J175" i="3"/>
  <c r="F175" i="3"/>
  <c r="D175" i="3"/>
  <c r="E175" i="3" s="1"/>
  <c r="I175" i="3" s="1"/>
  <c r="K175" i="3"/>
  <c r="A178" i="2"/>
  <c r="D177" i="2"/>
  <c r="B177" i="2"/>
  <c r="H82" i="2"/>
  <c r="E82" i="2"/>
  <c r="B175" i="3"/>
  <c r="A176" i="3"/>
  <c r="C178" i="3" l="1"/>
  <c r="H177" i="3"/>
  <c r="J176" i="3"/>
  <c r="F176" i="3"/>
  <c r="K176" i="3"/>
  <c r="D176" i="3"/>
  <c r="E176" i="3" s="1"/>
  <c r="I176" i="3" s="1"/>
  <c r="F82" i="2"/>
  <c r="G82" i="2" s="1"/>
  <c r="I82" i="2" s="1"/>
  <c r="C83" i="2" s="1"/>
  <c r="J82" i="2"/>
  <c r="A179" i="2"/>
  <c r="D178" i="2"/>
  <c r="B178" i="2"/>
  <c r="B176" i="3"/>
  <c r="A177" i="3"/>
  <c r="J177" i="3" l="1"/>
  <c r="K177" i="3"/>
  <c r="D177" i="3"/>
  <c r="E177" i="3" s="1"/>
  <c r="I177" i="3" s="1"/>
  <c r="F177" i="3"/>
  <c r="H178" i="3"/>
  <c r="C179" i="3"/>
  <c r="E83" i="2"/>
  <c r="H83" i="2"/>
  <c r="J83" i="2" s="1"/>
  <c r="A180" i="2"/>
  <c r="B179" i="2"/>
  <c r="D179" i="2"/>
  <c r="K82" i="2"/>
  <c r="B177" i="3"/>
  <c r="A178" i="3"/>
  <c r="H179" i="3" l="1"/>
  <c r="C180" i="3"/>
  <c r="J178" i="3"/>
  <c r="K178" i="3"/>
  <c r="F178" i="3"/>
  <c r="D178" i="3"/>
  <c r="E178" i="3"/>
  <c r="I178" i="3" s="1"/>
  <c r="A181" i="2"/>
  <c r="B180" i="2"/>
  <c r="D180" i="2"/>
  <c r="F83" i="2"/>
  <c r="G83" i="2" s="1"/>
  <c r="K83" i="2" s="1"/>
  <c r="B178" i="3"/>
  <c r="A179" i="3"/>
  <c r="C181" i="3" l="1"/>
  <c r="H180" i="3"/>
  <c r="J179" i="3"/>
  <c r="D179" i="3"/>
  <c r="E179" i="3" s="1"/>
  <c r="I179" i="3" s="1"/>
  <c r="F179" i="3"/>
  <c r="K179" i="3"/>
  <c r="I83" i="2"/>
  <c r="C84" i="2" s="1"/>
  <c r="A182" i="2"/>
  <c r="B181" i="2"/>
  <c r="D181" i="2"/>
  <c r="B179" i="3"/>
  <c r="A180" i="3"/>
  <c r="J180" i="3" l="1"/>
  <c r="D180" i="3"/>
  <c r="E180" i="3" s="1"/>
  <c r="I180" i="3" s="1"/>
  <c r="K180" i="3"/>
  <c r="F180" i="3"/>
  <c r="H181" i="3"/>
  <c r="C182" i="3"/>
  <c r="A183" i="2"/>
  <c r="B182" i="2"/>
  <c r="D182" i="2"/>
  <c r="H84" i="2"/>
  <c r="J84" i="2" s="1"/>
  <c r="E84" i="2"/>
  <c r="B180" i="3"/>
  <c r="A181" i="3"/>
  <c r="C183" i="3" l="1"/>
  <c r="H182" i="3"/>
  <c r="J181" i="3"/>
  <c r="F181" i="3"/>
  <c r="D181" i="3"/>
  <c r="K181" i="3"/>
  <c r="E181" i="3"/>
  <c r="I181" i="3" s="1"/>
  <c r="F84" i="2"/>
  <c r="G84" i="2" s="1"/>
  <c r="K84" i="2" s="1"/>
  <c r="B183" i="2"/>
  <c r="A184" i="2"/>
  <c r="D183" i="2"/>
  <c r="B181" i="3"/>
  <c r="A182" i="3"/>
  <c r="J182" i="3" l="1"/>
  <c r="K182" i="3"/>
  <c r="D182" i="3"/>
  <c r="F182" i="3"/>
  <c r="E182" i="3"/>
  <c r="I182" i="3" s="1"/>
  <c r="C184" i="3"/>
  <c r="H183" i="3"/>
  <c r="A185" i="2"/>
  <c r="B184" i="2"/>
  <c r="D184" i="2"/>
  <c r="I84" i="2"/>
  <c r="C85" i="2" s="1"/>
  <c r="B182" i="3"/>
  <c r="A183" i="3"/>
  <c r="J183" i="3" l="1"/>
  <c r="K183" i="3"/>
  <c r="F183" i="3"/>
  <c r="D183" i="3"/>
  <c r="H184" i="3"/>
  <c r="C185" i="3"/>
  <c r="E183" i="3"/>
  <c r="I183" i="3" s="1"/>
  <c r="B185" i="2"/>
  <c r="A186" i="2"/>
  <c r="D185" i="2"/>
  <c r="H85" i="2"/>
  <c r="J85" i="2" s="1"/>
  <c r="E85" i="2"/>
  <c r="B183" i="3"/>
  <c r="A184" i="3"/>
  <c r="C186" i="3" l="1"/>
  <c r="H185" i="3"/>
  <c r="J184" i="3"/>
  <c r="K184" i="3"/>
  <c r="F184" i="3"/>
  <c r="D184" i="3"/>
  <c r="E184" i="3"/>
  <c r="I184" i="3" s="1"/>
  <c r="B186" i="2"/>
  <c r="A187" i="2"/>
  <c r="D186" i="2"/>
  <c r="F85" i="2"/>
  <c r="G85" i="2" s="1"/>
  <c r="K85" i="2" s="1"/>
  <c r="A185" i="3"/>
  <c r="B184" i="3"/>
  <c r="J185" i="3" l="1"/>
  <c r="K185" i="3"/>
  <c r="D185" i="3"/>
  <c r="E185" i="3" s="1"/>
  <c r="I185" i="3" s="1"/>
  <c r="F185" i="3"/>
  <c r="C187" i="3"/>
  <c r="H186" i="3"/>
  <c r="B187" i="2"/>
  <c r="A188" i="2"/>
  <c r="D187" i="2"/>
  <c r="I85" i="2"/>
  <c r="C86" i="2" s="1"/>
  <c r="B185" i="3"/>
  <c r="A186" i="3"/>
  <c r="J186" i="3" l="1"/>
  <c r="F186" i="3"/>
  <c r="D186" i="3"/>
  <c r="K186" i="3"/>
  <c r="H187" i="3"/>
  <c r="C188" i="3"/>
  <c r="E186" i="3"/>
  <c r="I186" i="3" s="1"/>
  <c r="A189" i="2"/>
  <c r="B188" i="2"/>
  <c r="D188" i="2"/>
  <c r="E86" i="2"/>
  <c r="H86" i="2"/>
  <c r="B186" i="3"/>
  <c r="A187" i="3"/>
  <c r="C189" i="3" l="1"/>
  <c r="H188" i="3"/>
  <c r="J187" i="3"/>
  <c r="K187" i="3"/>
  <c r="F187" i="3"/>
  <c r="D187" i="3"/>
  <c r="E187" i="3" s="1"/>
  <c r="I187" i="3" s="1"/>
  <c r="A190" i="2"/>
  <c r="B189" i="2"/>
  <c r="D189" i="2"/>
  <c r="J86" i="2"/>
  <c r="F86" i="2"/>
  <c r="G86" i="2" s="1"/>
  <c r="K86" i="2" s="1"/>
  <c r="B187" i="3"/>
  <c r="A188" i="3"/>
  <c r="J188" i="3" l="1"/>
  <c r="K188" i="3"/>
  <c r="F188" i="3"/>
  <c r="D188" i="3"/>
  <c r="E188" i="3" s="1"/>
  <c r="I188" i="3" s="1"/>
  <c r="C190" i="3"/>
  <c r="H189" i="3"/>
  <c r="B190" i="2"/>
  <c r="A191" i="2"/>
  <c r="D190" i="2"/>
  <c r="I86" i="2"/>
  <c r="C87" i="2" s="1"/>
  <c r="B188" i="3"/>
  <c r="A189" i="3"/>
  <c r="J189" i="3" l="1"/>
  <c r="D189" i="3"/>
  <c r="K189" i="3"/>
  <c r="F189" i="3"/>
  <c r="C191" i="3"/>
  <c r="H190" i="3"/>
  <c r="E189" i="3"/>
  <c r="I189" i="3" s="1"/>
  <c r="A192" i="2"/>
  <c r="D191" i="2"/>
  <c r="B191" i="2"/>
  <c r="H87" i="2"/>
  <c r="J87" i="2" s="1"/>
  <c r="E87" i="2"/>
  <c r="B189" i="3"/>
  <c r="A190" i="3"/>
  <c r="J190" i="3" l="1"/>
  <c r="K190" i="3"/>
  <c r="F190" i="3"/>
  <c r="D190" i="3"/>
  <c r="C192" i="3"/>
  <c r="H191" i="3"/>
  <c r="E190" i="3"/>
  <c r="I190" i="3" s="1"/>
  <c r="B192" i="2"/>
  <c r="D192" i="2"/>
  <c r="A193" i="2"/>
  <c r="F87" i="2"/>
  <c r="G87" i="2" s="1"/>
  <c r="K87" i="2" s="1"/>
  <c r="A191" i="3"/>
  <c r="B190" i="3"/>
  <c r="J191" i="3" l="1"/>
  <c r="F191" i="3"/>
  <c r="D191" i="3"/>
  <c r="K191" i="3"/>
  <c r="E191" i="3"/>
  <c r="I191" i="3" s="1"/>
  <c r="C193" i="3"/>
  <c r="H192" i="3"/>
  <c r="A194" i="2"/>
  <c r="B193" i="2"/>
  <c r="D193" i="2"/>
  <c r="I87" i="2"/>
  <c r="C88" i="2" s="1"/>
  <c r="B191" i="3"/>
  <c r="A192" i="3"/>
  <c r="J192" i="3" l="1"/>
  <c r="K192" i="3"/>
  <c r="F192" i="3"/>
  <c r="D192" i="3"/>
  <c r="E192" i="3"/>
  <c r="I192" i="3" s="1"/>
  <c r="C194" i="3"/>
  <c r="H193" i="3"/>
  <c r="A195" i="2"/>
  <c r="B194" i="2"/>
  <c r="D194" i="2"/>
  <c r="E88" i="2"/>
  <c r="H88" i="2"/>
  <c r="J88" i="2" s="1"/>
  <c r="B192" i="3"/>
  <c r="A193" i="3"/>
  <c r="J193" i="3" l="1"/>
  <c r="K193" i="3"/>
  <c r="F193" i="3"/>
  <c r="D193" i="3"/>
  <c r="H194" i="3"/>
  <c r="C195" i="3"/>
  <c r="E193" i="3"/>
  <c r="I193" i="3" s="1"/>
  <c r="A196" i="2"/>
  <c r="B195" i="2"/>
  <c r="D195" i="2"/>
  <c r="F88" i="2"/>
  <c r="G88" i="2" s="1"/>
  <c r="K88" i="2" s="1"/>
  <c r="B193" i="3"/>
  <c r="A194" i="3"/>
  <c r="C196" i="3" l="1"/>
  <c r="H195" i="3"/>
  <c r="J194" i="3"/>
  <c r="F194" i="3"/>
  <c r="D194" i="3"/>
  <c r="K194" i="3"/>
  <c r="E194" i="3"/>
  <c r="I194" i="3" s="1"/>
  <c r="A197" i="2"/>
  <c r="B196" i="2"/>
  <c r="D196" i="2"/>
  <c r="I88" i="2"/>
  <c r="C89" i="2" s="1"/>
  <c r="B194" i="3"/>
  <c r="A195" i="3"/>
  <c r="J195" i="3" l="1"/>
  <c r="D195" i="3"/>
  <c r="E195" i="3" s="1"/>
  <c r="I195" i="3" s="1"/>
  <c r="F195" i="3"/>
  <c r="K195" i="3"/>
  <c r="H196" i="3"/>
  <c r="C197" i="3"/>
  <c r="A198" i="2"/>
  <c r="B197" i="2"/>
  <c r="D197" i="2"/>
  <c r="H89" i="2"/>
  <c r="J89" i="2" s="1"/>
  <c r="E89" i="2"/>
  <c r="B195" i="3"/>
  <c r="A196" i="3"/>
  <c r="C198" i="3" l="1"/>
  <c r="H197" i="3"/>
  <c r="J196" i="3"/>
  <c r="D196" i="3"/>
  <c r="K196" i="3"/>
  <c r="F196" i="3"/>
  <c r="E196" i="3"/>
  <c r="I196" i="3" s="1"/>
  <c r="F89" i="2"/>
  <c r="G89" i="2" s="1"/>
  <c r="K89" i="2" s="1"/>
  <c r="A199" i="2"/>
  <c r="B198" i="2"/>
  <c r="D198" i="2"/>
  <c r="A197" i="3"/>
  <c r="B196" i="3"/>
  <c r="J197" i="3" l="1"/>
  <c r="D197" i="3"/>
  <c r="E197" i="3" s="1"/>
  <c r="I197" i="3" s="1"/>
  <c r="K197" i="3"/>
  <c r="F197" i="3"/>
  <c r="H198" i="3"/>
  <c r="C199" i="3"/>
  <c r="A200" i="2"/>
  <c r="D199" i="2"/>
  <c r="B199" i="2"/>
  <c r="I89" i="2"/>
  <c r="C90" i="2" s="1"/>
  <c r="B197" i="3"/>
  <c r="A198" i="3"/>
  <c r="H199" i="3" l="1"/>
  <c r="C200" i="3"/>
  <c r="J198" i="3"/>
  <c r="K198" i="3"/>
  <c r="F198" i="3"/>
  <c r="D198" i="3"/>
  <c r="E198" i="3"/>
  <c r="I198" i="3" s="1"/>
  <c r="E90" i="2"/>
  <c r="H90" i="2"/>
  <c r="J90" i="2" s="1"/>
  <c r="B200" i="2"/>
  <c r="D200" i="2"/>
  <c r="A201" i="2"/>
  <c r="B198" i="3"/>
  <c r="A199" i="3"/>
  <c r="C201" i="3" l="1"/>
  <c r="H200" i="3"/>
  <c r="J199" i="3"/>
  <c r="D199" i="3"/>
  <c r="E199" i="3" s="1"/>
  <c r="I199" i="3" s="1"/>
  <c r="F199" i="3"/>
  <c r="K199" i="3"/>
  <c r="B201" i="2"/>
  <c r="A202" i="2"/>
  <c r="D201" i="2"/>
  <c r="F90" i="2"/>
  <c r="G90" i="2" s="1"/>
  <c r="K90" i="2" s="1"/>
  <c r="B199" i="3"/>
  <c r="A200" i="3"/>
  <c r="J200" i="3" l="1"/>
  <c r="K200" i="3"/>
  <c r="D200" i="3"/>
  <c r="E200" i="3" s="1"/>
  <c r="I200" i="3" s="1"/>
  <c r="F200" i="3"/>
  <c r="C202" i="3"/>
  <c r="H201" i="3"/>
  <c r="A203" i="2"/>
  <c r="D202" i="2"/>
  <c r="B202" i="2"/>
  <c r="I90" i="2"/>
  <c r="C91" i="2" s="1"/>
  <c r="B200" i="3"/>
  <c r="A201" i="3"/>
  <c r="J201" i="3" l="1"/>
  <c r="D201" i="3"/>
  <c r="K201" i="3"/>
  <c r="F201" i="3"/>
  <c r="C203" i="3"/>
  <c r="H202" i="3"/>
  <c r="E201" i="3"/>
  <c r="I201" i="3" s="1"/>
  <c r="A204" i="2"/>
  <c r="D203" i="2"/>
  <c r="B203" i="2"/>
  <c r="H91" i="2"/>
  <c r="J91" i="2" s="1"/>
  <c r="E91" i="2"/>
  <c r="A202" i="3"/>
  <c r="B201" i="3"/>
  <c r="J202" i="3" l="1"/>
  <c r="D202" i="3"/>
  <c r="F202" i="3"/>
  <c r="K202" i="3"/>
  <c r="C204" i="3"/>
  <c r="H203" i="3"/>
  <c r="E202" i="3"/>
  <c r="I202" i="3" s="1"/>
  <c r="A205" i="2"/>
  <c r="D204" i="2"/>
  <c r="B204" i="2"/>
  <c r="F91" i="2"/>
  <c r="G91" i="2" s="1"/>
  <c r="K91" i="2" s="1"/>
  <c r="B202" i="3"/>
  <c r="A203" i="3"/>
  <c r="J203" i="3" l="1"/>
  <c r="F203" i="3"/>
  <c r="K203" i="3"/>
  <c r="D203" i="3"/>
  <c r="E203" i="3"/>
  <c r="I203" i="3" s="1"/>
  <c r="C205" i="3"/>
  <c r="H204" i="3"/>
  <c r="I91" i="2"/>
  <c r="C92" i="2" s="1"/>
  <c r="H92" i="2" s="1"/>
  <c r="D205" i="2"/>
  <c r="A206" i="2"/>
  <c r="B205" i="2"/>
  <c r="B203" i="3"/>
  <c r="A204" i="3"/>
  <c r="J204" i="3" l="1"/>
  <c r="D204" i="3"/>
  <c r="F204" i="3"/>
  <c r="K204" i="3"/>
  <c r="C206" i="3"/>
  <c r="H205" i="3"/>
  <c r="E204" i="3"/>
  <c r="I204" i="3" s="1"/>
  <c r="E92" i="2"/>
  <c r="F92" i="2" s="1"/>
  <c r="G92" i="2" s="1"/>
  <c r="I92" i="2" s="1"/>
  <c r="C93" i="2" s="1"/>
  <c r="A207" i="2"/>
  <c r="B206" i="2"/>
  <c r="D206" i="2"/>
  <c r="J92" i="2"/>
  <c r="A205" i="3"/>
  <c r="B204" i="3"/>
  <c r="J205" i="3" l="1"/>
  <c r="F205" i="3"/>
  <c r="K205" i="3"/>
  <c r="D205" i="3"/>
  <c r="H206" i="3"/>
  <c r="C207" i="3"/>
  <c r="E205" i="3"/>
  <c r="I205" i="3" s="1"/>
  <c r="E93" i="2"/>
  <c r="H93" i="2"/>
  <c r="A208" i="2"/>
  <c r="B207" i="2"/>
  <c r="D207" i="2"/>
  <c r="K92" i="2"/>
  <c r="B205" i="3"/>
  <c r="A206" i="3"/>
  <c r="J206" i="3" l="1"/>
  <c r="F206" i="3"/>
  <c r="K206" i="3"/>
  <c r="D206" i="3"/>
  <c r="E206" i="3" s="1"/>
  <c r="I206" i="3" s="1"/>
  <c r="C208" i="3"/>
  <c r="H207" i="3"/>
  <c r="B208" i="2"/>
  <c r="A209" i="2"/>
  <c r="D208" i="2"/>
  <c r="J93" i="2"/>
  <c r="F93" i="2"/>
  <c r="G93" i="2" s="1"/>
  <c r="K93" i="2" s="1"/>
  <c r="A207" i="3"/>
  <c r="B206" i="3"/>
  <c r="H208" i="3" l="1"/>
  <c r="C209" i="3"/>
  <c r="J207" i="3"/>
  <c r="F207" i="3"/>
  <c r="D207" i="3"/>
  <c r="K207" i="3"/>
  <c r="E207" i="3"/>
  <c r="I207" i="3" s="1"/>
  <c r="I93" i="2"/>
  <c r="C94" i="2" s="1"/>
  <c r="A210" i="2"/>
  <c r="D209" i="2"/>
  <c r="B209" i="2"/>
  <c r="B207" i="3"/>
  <c r="A208" i="3"/>
  <c r="H209" i="3" l="1"/>
  <c r="C210" i="3"/>
  <c r="J208" i="3"/>
  <c r="K208" i="3"/>
  <c r="F208" i="3"/>
  <c r="D208" i="3"/>
  <c r="E208" i="3" s="1"/>
  <c r="I208" i="3" s="1"/>
  <c r="H94" i="2"/>
  <c r="J94" i="2" s="1"/>
  <c r="E94" i="2"/>
  <c r="D210" i="2"/>
  <c r="B210" i="2"/>
  <c r="A211" i="2"/>
  <c r="B208" i="3"/>
  <c r="A209" i="3"/>
  <c r="H210" i="3" l="1"/>
  <c r="C211" i="3"/>
  <c r="J209" i="3"/>
  <c r="K209" i="3"/>
  <c r="F209" i="3"/>
  <c r="D209" i="3"/>
  <c r="E209" i="3" s="1"/>
  <c r="I209" i="3" s="1"/>
  <c r="B211" i="2"/>
  <c r="A212" i="2"/>
  <c r="D211" i="2"/>
  <c r="F94" i="2"/>
  <c r="G94" i="2" s="1"/>
  <c r="K94" i="2" s="1"/>
  <c r="B209" i="3"/>
  <c r="A210" i="3"/>
  <c r="H211" i="3" l="1"/>
  <c r="C212" i="3"/>
  <c r="J210" i="3"/>
  <c r="K210" i="3"/>
  <c r="D210" i="3"/>
  <c r="F210" i="3"/>
  <c r="E210" i="3"/>
  <c r="I210" i="3" s="1"/>
  <c r="B212" i="2"/>
  <c r="A213" i="2"/>
  <c r="D212" i="2"/>
  <c r="I94" i="2"/>
  <c r="C95" i="2" s="1"/>
  <c r="B210" i="3"/>
  <c r="A211" i="3"/>
  <c r="H212" i="3" l="1"/>
  <c r="C213" i="3"/>
  <c r="J211" i="3"/>
  <c r="F211" i="3"/>
  <c r="D211" i="3"/>
  <c r="E211" i="3" s="1"/>
  <c r="I211" i="3" s="1"/>
  <c r="K211" i="3"/>
  <c r="D213" i="2"/>
  <c r="A214" i="2"/>
  <c r="B213" i="2"/>
  <c r="E95" i="2"/>
  <c r="H95" i="2"/>
  <c r="J95" i="2" s="1"/>
  <c r="B211" i="3"/>
  <c r="A212" i="3"/>
  <c r="C214" i="3" l="1"/>
  <c r="H213" i="3"/>
  <c r="J212" i="3"/>
  <c r="F212" i="3"/>
  <c r="K212" i="3"/>
  <c r="D212" i="3"/>
  <c r="E212" i="3" s="1"/>
  <c r="I212" i="3" s="1"/>
  <c r="A215" i="2"/>
  <c r="B214" i="2"/>
  <c r="D214" i="2"/>
  <c r="F95" i="2"/>
  <c r="G95" i="2" s="1"/>
  <c r="K95" i="2" s="1"/>
  <c r="B212" i="3"/>
  <c r="A213" i="3"/>
  <c r="J213" i="3" l="1"/>
  <c r="F213" i="3"/>
  <c r="D213" i="3"/>
  <c r="E213" i="3" s="1"/>
  <c r="I213" i="3" s="1"/>
  <c r="K213" i="3"/>
  <c r="C215" i="3"/>
  <c r="H214" i="3"/>
  <c r="I95" i="2"/>
  <c r="C96" i="2" s="1"/>
  <c r="H96" i="2" s="1"/>
  <c r="J96" i="2" s="1"/>
  <c r="A216" i="2"/>
  <c r="B215" i="2"/>
  <c r="D215" i="2"/>
  <c r="B213" i="3"/>
  <c r="A214" i="3"/>
  <c r="J214" i="3" l="1"/>
  <c r="F214" i="3"/>
  <c r="D214" i="3"/>
  <c r="K214" i="3"/>
  <c r="H215" i="3"/>
  <c r="C216" i="3"/>
  <c r="E214" i="3"/>
  <c r="I214" i="3" s="1"/>
  <c r="E96" i="2"/>
  <c r="F96" i="2" s="1"/>
  <c r="G96" i="2" s="1"/>
  <c r="K96" i="2" s="1"/>
  <c r="B216" i="2"/>
  <c r="A217" i="2"/>
  <c r="D216" i="2"/>
  <c r="A215" i="3"/>
  <c r="B214" i="3"/>
  <c r="J215" i="3" l="1"/>
  <c r="K215" i="3"/>
  <c r="D215" i="3"/>
  <c r="F215" i="3"/>
  <c r="C217" i="3"/>
  <c r="H216" i="3"/>
  <c r="E215" i="3"/>
  <c r="I215" i="3" s="1"/>
  <c r="I96" i="2"/>
  <c r="C97" i="2" s="1"/>
  <c r="A218" i="2"/>
  <c r="B217" i="2"/>
  <c r="D217" i="2"/>
  <c r="B215" i="3"/>
  <c r="A216" i="3"/>
  <c r="J216" i="3" l="1"/>
  <c r="K216" i="3"/>
  <c r="F216" i="3"/>
  <c r="D216" i="3"/>
  <c r="H217" i="3"/>
  <c r="C218" i="3"/>
  <c r="E216" i="3"/>
  <c r="I216" i="3" s="1"/>
  <c r="H97" i="2"/>
  <c r="J97" i="2" s="1"/>
  <c r="E97" i="2"/>
  <c r="A219" i="2"/>
  <c r="B218" i="2"/>
  <c r="D218" i="2"/>
  <c r="B216" i="3"/>
  <c r="A217" i="3"/>
  <c r="H218" i="3" l="1"/>
  <c r="C219" i="3"/>
  <c r="J217" i="3"/>
  <c r="K217" i="3"/>
  <c r="D217" i="3"/>
  <c r="E217" i="3" s="1"/>
  <c r="I217" i="3" s="1"/>
  <c r="F217" i="3"/>
  <c r="A220" i="2"/>
  <c r="B219" i="2"/>
  <c r="D219" i="2"/>
  <c r="F97" i="2"/>
  <c r="G97" i="2" s="1"/>
  <c r="K97" i="2" s="1"/>
  <c r="B217" i="3"/>
  <c r="A218" i="3"/>
  <c r="H219" i="3" l="1"/>
  <c r="C220" i="3"/>
  <c r="J218" i="3"/>
  <c r="F218" i="3"/>
  <c r="D218" i="3"/>
  <c r="E218" i="3" s="1"/>
  <c r="I218" i="3" s="1"/>
  <c r="K218" i="3"/>
  <c r="I97" i="2"/>
  <c r="C98" i="2" s="1"/>
  <c r="A221" i="2"/>
  <c r="D220" i="2"/>
  <c r="B220" i="2"/>
  <c r="A219" i="3"/>
  <c r="B218" i="3"/>
  <c r="C221" i="3" l="1"/>
  <c r="H220" i="3"/>
  <c r="J219" i="3"/>
  <c r="K219" i="3"/>
  <c r="F219" i="3"/>
  <c r="D219" i="3"/>
  <c r="E219" i="3" s="1"/>
  <c r="I219" i="3" s="1"/>
  <c r="A222" i="2"/>
  <c r="D221" i="2"/>
  <c r="B221" i="2"/>
  <c r="H98" i="2"/>
  <c r="J98" i="2" s="1"/>
  <c r="E98" i="2"/>
  <c r="B219" i="3"/>
  <c r="A220" i="3"/>
  <c r="J220" i="3" l="1"/>
  <c r="D220" i="3"/>
  <c r="E220" i="3" s="1"/>
  <c r="I220" i="3" s="1"/>
  <c r="K220" i="3"/>
  <c r="F220" i="3"/>
  <c r="H221" i="3"/>
  <c r="C222" i="3"/>
  <c r="F98" i="2"/>
  <c r="G98" i="2" s="1"/>
  <c r="K98" i="2" s="1"/>
  <c r="A223" i="2"/>
  <c r="D222" i="2"/>
  <c r="B222" i="2"/>
  <c r="A221" i="3"/>
  <c r="B220" i="3"/>
  <c r="H222" i="3" l="1"/>
  <c r="C223" i="3"/>
  <c r="J221" i="3"/>
  <c r="D221" i="3"/>
  <c r="F221" i="3"/>
  <c r="K221" i="3"/>
  <c r="E221" i="3"/>
  <c r="I221" i="3" s="1"/>
  <c r="A224" i="2"/>
  <c r="B223" i="2"/>
  <c r="D223" i="2"/>
  <c r="I98" i="2"/>
  <c r="C99" i="2" s="1"/>
  <c r="B221" i="3"/>
  <c r="A222" i="3"/>
  <c r="H223" i="3" l="1"/>
  <c r="C224" i="3"/>
  <c r="J222" i="3"/>
  <c r="K222" i="3"/>
  <c r="D222" i="3"/>
  <c r="E222" i="3" s="1"/>
  <c r="I222" i="3" s="1"/>
  <c r="F222" i="3"/>
  <c r="A225" i="2"/>
  <c r="D224" i="2"/>
  <c r="B224" i="2"/>
  <c r="H99" i="2"/>
  <c r="J99" i="2" s="1"/>
  <c r="E99" i="2"/>
  <c r="B222" i="3"/>
  <c r="A223" i="3"/>
  <c r="H224" i="3" l="1"/>
  <c r="C225" i="3"/>
  <c r="J223" i="3"/>
  <c r="F223" i="3"/>
  <c r="K223" i="3"/>
  <c r="D223" i="3"/>
  <c r="E223" i="3" s="1"/>
  <c r="I223" i="3" s="1"/>
  <c r="F99" i="2"/>
  <c r="G99" i="2" s="1"/>
  <c r="K99" i="2" s="1"/>
  <c r="D225" i="2"/>
  <c r="B225" i="2"/>
  <c r="A226" i="2"/>
  <c r="B223" i="3"/>
  <c r="A224" i="3"/>
  <c r="H225" i="3" l="1"/>
  <c r="C226" i="3"/>
  <c r="J224" i="3"/>
  <c r="K224" i="3"/>
  <c r="D224" i="3"/>
  <c r="E224" i="3" s="1"/>
  <c r="I224" i="3" s="1"/>
  <c r="F224" i="3"/>
  <c r="I99" i="2"/>
  <c r="C100" i="2" s="1"/>
  <c r="A227" i="2"/>
  <c r="B226" i="2"/>
  <c r="D226" i="2"/>
  <c r="B224" i="3"/>
  <c r="A225" i="3"/>
  <c r="C227" i="3" l="1"/>
  <c r="H226" i="3"/>
  <c r="J225" i="3"/>
  <c r="F225" i="3"/>
  <c r="D225" i="3"/>
  <c r="K225" i="3"/>
  <c r="E225" i="3"/>
  <c r="I225" i="3" s="1"/>
  <c r="B227" i="2"/>
  <c r="A228" i="2"/>
  <c r="D227" i="2"/>
  <c r="H100" i="2"/>
  <c r="J100" i="2" s="1"/>
  <c r="E100" i="2"/>
  <c r="A226" i="3"/>
  <c r="B225" i="3"/>
  <c r="J226" i="3" l="1"/>
  <c r="K226" i="3"/>
  <c r="D226" i="3"/>
  <c r="E226" i="3" s="1"/>
  <c r="I226" i="3" s="1"/>
  <c r="F226" i="3"/>
  <c r="H227" i="3"/>
  <c r="C228" i="3"/>
  <c r="F100" i="2"/>
  <c r="G100" i="2" s="1"/>
  <c r="K100" i="2" s="1"/>
  <c r="D228" i="2"/>
  <c r="A229" i="2"/>
  <c r="B228" i="2"/>
  <c r="B226" i="3"/>
  <c r="A227" i="3"/>
  <c r="H228" i="3" l="1"/>
  <c r="C229" i="3"/>
  <c r="J227" i="3"/>
  <c r="K227" i="3"/>
  <c r="F227" i="3"/>
  <c r="D227" i="3"/>
  <c r="E227" i="3" s="1"/>
  <c r="I227" i="3" s="1"/>
  <c r="B229" i="2"/>
  <c r="A230" i="2"/>
  <c r="D229" i="2"/>
  <c r="I100" i="2"/>
  <c r="C101" i="2" s="1"/>
  <c r="B227" i="3"/>
  <c r="A228" i="3"/>
  <c r="H229" i="3" l="1"/>
  <c r="C230" i="3"/>
  <c r="J228" i="3"/>
  <c r="D228" i="3"/>
  <c r="E228" i="3" s="1"/>
  <c r="I228" i="3" s="1"/>
  <c r="K228" i="3"/>
  <c r="F228" i="3"/>
  <c r="B230" i="2"/>
  <c r="A231" i="2"/>
  <c r="D230" i="2"/>
  <c r="E101" i="2"/>
  <c r="H101" i="2"/>
  <c r="J101" i="2" s="1"/>
  <c r="B228" i="3"/>
  <c r="A229" i="3"/>
  <c r="C231" i="3" l="1"/>
  <c r="H230" i="3"/>
  <c r="J229" i="3"/>
  <c r="K229" i="3"/>
  <c r="D229" i="3"/>
  <c r="E229" i="3" s="1"/>
  <c r="I229" i="3" s="1"/>
  <c r="F229" i="3"/>
  <c r="A232" i="2"/>
  <c r="B231" i="2"/>
  <c r="D231" i="2"/>
  <c r="F101" i="2"/>
  <c r="G101" i="2" s="1"/>
  <c r="K101" i="2" s="1"/>
  <c r="A230" i="3"/>
  <c r="B229" i="3"/>
  <c r="J230" i="3" l="1"/>
  <c r="K230" i="3"/>
  <c r="F230" i="3"/>
  <c r="D230" i="3"/>
  <c r="E230" i="3"/>
  <c r="I230" i="3" s="1"/>
  <c r="H231" i="3"/>
  <c r="C232" i="3"/>
  <c r="A233" i="2"/>
  <c r="B232" i="2"/>
  <c r="D232" i="2"/>
  <c r="I101" i="2"/>
  <c r="C102" i="2" s="1"/>
  <c r="A231" i="3"/>
  <c r="B230" i="3"/>
  <c r="J231" i="3" l="1"/>
  <c r="F231" i="3"/>
  <c r="K231" i="3"/>
  <c r="D231" i="3"/>
  <c r="H232" i="3"/>
  <c r="C233" i="3"/>
  <c r="E231" i="3"/>
  <c r="I231" i="3" s="1"/>
  <c r="B233" i="2"/>
  <c r="A234" i="2"/>
  <c r="D233" i="2"/>
  <c r="E102" i="2"/>
  <c r="H102" i="2"/>
  <c r="B231" i="3"/>
  <c r="A232" i="3"/>
  <c r="C234" i="3" l="1"/>
  <c r="H233" i="3"/>
  <c r="J232" i="3"/>
  <c r="K232" i="3"/>
  <c r="F232" i="3"/>
  <c r="D232" i="3"/>
  <c r="E232" i="3" s="1"/>
  <c r="I232" i="3" s="1"/>
  <c r="A235" i="2"/>
  <c r="B234" i="2"/>
  <c r="D234" i="2"/>
  <c r="J102" i="2"/>
  <c r="F102" i="2"/>
  <c r="G102" i="2" s="1"/>
  <c r="K102" i="2" s="1"/>
  <c r="A233" i="3"/>
  <c r="B232" i="3"/>
  <c r="C235" i="3" l="1"/>
  <c r="H234" i="3"/>
  <c r="J233" i="3"/>
  <c r="D233" i="3"/>
  <c r="E233" i="3" s="1"/>
  <c r="I233" i="3" s="1"/>
  <c r="F233" i="3"/>
  <c r="K233" i="3"/>
  <c r="I102" i="2"/>
  <c r="C103" i="2" s="1"/>
  <c r="E103" i="2" s="1"/>
  <c r="A236" i="2"/>
  <c r="D235" i="2"/>
  <c r="B235" i="2"/>
  <c r="B233" i="3"/>
  <c r="A234" i="3"/>
  <c r="J234" i="3" l="1"/>
  <c r="D234" i="3"/>
  <c r="E234" i="3" s="1"/>
  <c r="I234" i="3" s="1"/>
  <c r="F234" i="3"/>
  <c r="K234" i="3"/>
  <c r="C236" i="3"/>
  <c r="H235" i="3"/>
  <c r="H103" i="2"/>
  <c r="J103" i="2" s="1"/>
  <c r="A237" i="2"/>
  <c r="D236" i="2"/>
  <c r="B236" i="2"/>
  <c r="F103" i="2"/>
  <c r="B234" i="3"/>
  <c r="A235" i="3"/>
  <c r="J235" i="3" l="1"/>
  <c r="F235" i="3"/>
  <c r="K235" i="3"/>
  <c r="D235" i="3"/>
  <c r="C237" i="3"/>
  <c r="H236" i="3"/>
  <c r="E235" i="3"/>
  <c r="I235" i="3" s="1"/>
  <c r="G103" i="2"/>
  <c r="K103" i="2" s="1"/>
  <c r="A238" i="2"/>
  <c r="B237" i="2"/>
  <c r="D237" i="2"/>
  <c r="I103" i="2"/>
  <c r="C104" i="2" s="1"/>
  <c r="B235" i="3"/>
  <c r="A236" i="3"/>
  <c r="J236" i="3" l="1"/>
  <c r="K236" i="3"/>
  <c r="F236" i="3"/>
  <c r="D236" i="3"/>
  <c r="E236" i="3"/>
  <c r="I236" i="3" s="1"/>
  <c r="H237" i="3"/>
  <c r="C238" i="3"/>
  <c r="A239" i="2"/>
  <c r="B238" i="2"/>
  <c r="D238" i="2"/>
  <c r="H104" i="2"/>
  <c r="J104" i="2" s="1"/>
  <c r="E104" i="2"/>
  <c r="B236" i="3"/>
  <c r="A237" i="3"/>
  <c r="C239" i="3" l="1"/>
  <c r="H238" i="3"/>
  <c r="J237" i="3"/>
  <c r="K237" i="3"/>
  <c r="F237" i="3"/>
  <c r="D237" i="3"/>
  <c r="E237" i="3" s="1"/>
  <c r="I237" i="3" s="1"/>
  <c r="B239" i="2"/>
  <c r="A240" i="2"/>
  <c r="D239" i="2"/>
  <c r="F104" i="2"/>
  <c r="G104" i="2" s="1"/>
  <c r="K104" i="2" s="1"/>
  <c r="B237" i="3"/>
  <c r="A238" i="3"/>
  <c r="J238" i="3" l="1"/>
  <c r="F238" i="3"/>
  <c r="K238" i="3"/>
  <c r="D238" i="3"/>
  <c r="E238" i="3" s="1"/>
  <c r="I238" i="3" s="1"/>
  <c r="C240" i="3"/>
  <c r="H239" i="3"/>
  <c r="D240" i="2"/>
  <c r="B240" i="2"/>
  <c r="A241" i="2"/>
  <c r="I104" i="2"/>
  <c r="C105" i="2" s="1"/>
  <c r="B238" i="3"/>
  <c r="A239" i="3"/>
  <c r="J239" i="3" l="1"/>
  <c r="D239" i="3"/>
  <c r="K239" i="3"/>
  <c r="F239" i="3"/>
  <c r="C241" i="3"/>
  <c r="H240" i="3"/>
  <c r="E239" i="3"/>
  <c r="I239" i="3" s="1"/>
  <c r="B241" i="2"/>
  <c r="A242" i="2"/>
  <c r="D241" i="2"/>
  <c r="H105" i="2"/>
  <c r="J105" i="2" s="1"/>
  <c r="E105" i="2"/>
  <c r="A240" i="3"/>
  <c r="B239" i="3"/>
  <c r="J240" i="3" l="1"/>
  <c r="D240" i="3"/>
  <c r="K240" i="3"/>
  <c r="F240" i="3"/>
  <c r="E240" i="3"/>
  <c r="I240" i="3" s="1"/>
  <c r="H241" i="3"/>
  <c r="C242" i="3"/>
  <c r="F105" i="2"/>
  <c r="G105" i="2" s="1"/>
  <c r="K105" i="2" s="1"/>
  <c r="B242" i="2"/>
  <c r="A243" i="2"/>
  <c r="D242" i="2"/>
  <c r="A241" i="3"/>
  <c r="B240" i="3"/>
  <c r="J241" i="3" l="1"/>
  <c r="K241" i="3"/>
  <c r="D241" i="3"/>
  <c r="F241" i="3"/>
  <c r="H242" i="3"/>
  <c r="C243" i="3"/>
  <c r="E241" i="3"/>
  <c r="I241" i="3" s="1"/>
  <c r="I105" i="2"/>
  <c r="C106" i="2" s="1"/>
  <c r="A244" i="2"/>
  <c r="B243" i="2"/>
  <c r="D243" i="2"/>
  <c r="A242" i="3"/>
  <c r="B241" i="3"/>
  <c r="H243" i="3" l="1"/>
  <c r="C244" i="3"/>
  <c r="J242" i="3"/>
  <c r="K242" i="3"/>
  <c r="F242" i="3"/>
  <c r="D242" i="3"/>
  <c r="E242" i="3"/>
  <c r="I242" i="3" s="1"/>
  <c r="A245" i="2"/>
  <c r="B244" i="2"/>
  <c r="D244" i="2"/>
  <c r="E106" i="2"/>
  <c r="H106" i="2"/>
  <c r="B242" i="3"/>
  <c r="A243" i="3"/>
  <c r="C245" i="3" l="1"/>
  <c r="H244" i="3"/>
  <c r="J243" i="3"/>
  <c r="K243" i="3"/>
  <c r="D243" i="3"/>
  <c r="F243" i="3"/>
  <c r="J106" i="2"/>
  <c r="A246" i="2"/>
  <c r="B245" i="2"/>
  <c r="D245" i="2"/>
  <c r="F106" i="2"/>
  <c r="G106" i="2" s="1"/>
  <c r="I106" i="2" s="1"/>
  <c r="C107" i="2" s="1"/>
  <c r="B243" i="3"/>
  <c r="A244" i="3"/>
  <c r="E243" i="3"/>
  <c r="I243" i="3" s="1"/>
  <c r="J244" i="3" l="1"/>
  <c r="F244" i="3"/>
  <c r="K244" i="3"/>
  <c r="D244" i="3"/>
  <c r="E244" i="3" s="1"/>
  <c r="I244" i="3" s="1"/>
  <c r="H245" i="3"/>
  <c r="C246" i="3"/>
  <c r="H107" i="2"/>
  <c r="J107" i="2" s="1"/>
  <c r="E107" i="2"/>
  <c r="A247" i="2"/>
  <c r="B246" i="2"/>
  <c r="D246" i="2"/>
  <c r="K106" i="2"/>
  <c r="B244" i="3"/>
  <c r="A245" i="3"/>
  <c r="H246" i="3" l="1"/>
  <c r="C247" i="3"/>
  <c r="J245" i="3"/>
  <c r="F245" i="3"/>
  <c r="K245" i="3"/>
  <c r="D245" i="3"/>
  <c r="E245" i="3" s="1"/>
  <c r="I245" i="3" s="1"/>
  <c r="A248" i="2"/>
  <c r="D247" i="2"/>
  <c r="B247" i="2"/>
  <c r="F107" i="2"/>
  <c r="G107" i="2" s="1"/>
  <c r="K107" i="2" s="1"/>
  <c r="B245" i="3"/>
  <c r="A246" i="3"/>
  <c r="H247" i="3" l="1"/>
  <c r="C248" i="3"/>
  <c r="J246" i="3"/>
  <c r="K246" i="3"/>
  <c r="F246" i="3"/>
  <c r="D246" i="3"/>
  <c r="E246" i="3" s="1"/>
  <c r="I246" i="3" s="1"/>
  <c r="A249" i="2"/>
  <c r="D248" i="2"/>
  <c r="B248" i="2"/>
  <c r="I107" i="2"/>
  <c r="C108" i="2" s="1"/>
  <c r="B246" i="3"/>
  <c r="A247" i="3"/>
  <c r="H248" i="3" l="1"/>
  <c r="C249" i="3"/>
  <c r="J247" i="3"/>
  <c r="D247" i="3"/>
  <c r="E247" i="3" s="1"/>
  <c r="I247" i="3" s="1"/>
  <c r="F247" i="3"/>
  <c r="K247" i="3"/>
  <c r="B249" i="2"/>
  <c r="A250" i="2"/>
  <c r="D249" i="2"/>
  <c r="H108" i="2"/>
  <c r="J108" i="2" s="1"/>
  <c r="E108" i="2"/>
  <c r="B247" i="3"/>
  <c r="A248" i="3"/>
  <c r="C250" i="3" l="1"/>
  <c r="H249" i="3"/>
  <c r="J248" i="3"/>
  <c r="K248" i="3"/>
  <c r="F248" i="3"/>
  <c r="D248" i="3"/>
  <c r="E248" i="3" s="1"/>
  <c r="I248" i="3" s="1"/>
  <c r="F108" i="2"/>
  <c r="G108" i="2" s="1"/>
  <c r="K108" i="2" s="1"/>
  <c r="A251" i="2"/>
  <c r="B250" i="2"/>
  <c r="D250" i="2"/>
  <c r="B248" i="3"/>
  <c r="A249" i="3"/>
  <c r="J249" i="3" l="1"/>
  <c r="D249" i="3"/>
  <c r="F249" i="3"/>
  <c r="K249" i="3"/>
  <c r="C251" i="3"/>
  <c r="H250" i="3"/>
  <c r="E249" i="3"/>
  <c r="I249" i="3" s="1"/>
  <c r="B251" i="2"/>
  <c r="A252" i="2"/>
  <c r="D251" i="2"/>
  <c r="I108" i="2"/>
  <c r="C109" i="2" s="1"/>
  <c r="B249" i="3"/>
  <c r="A250" i="3"/>
  <c r="C252" i="3" l="1"/>
  <c r="H251" i="3"/>
  <c r="J250" i="3"/>
  <c r="K250" i="3"/>
  <c r="F250" i="3"/>
  <c r="D250" i="3"/>
  <c r="E250" i="3" s="1"/>
  <c r="I250" i="3" s="1"/>
  <c r="A253" i="2"/>
  <c r="B252" i="2"/>
  <c r="D252" i="2"/>
  <c r="E109" i="2"/>
  <c r="H109" i="2"/>
  <c r="J109" i="2" s="1"/>
  <c r="B250" i="3"/>
  <c r="A251" i="3"/>
  <c r="J251" i="3" l="1"/>
  <c r="D251" i="3"/>
  <c r="E251" i="3" s="1"/>
  <c r="I251" i="3" s="1"/>
  <c r="F251" i="3"/>
  <c r="K251" i="3"/>
  <c r="C253" i="3"/>
  <c r="H252" i="3"/>
  <c r="B253" i="2"/>
  <c r="A254" i="2"/>
  <c r="D253" i="2"/>
  <c r="F109" i="2"/>
  <c r="G109" i="2" s="1"/>
  <c r="K109" i="2" s="1"/>
  <c r="A252" i="3"/>
  <c r="B251" i="3"/>
  <c r="J252" i="3" l="1"/>
  <c r="F252" i="3"/>
  <c r="K252" i="3"/>
  <c r="D252" i="3"/>
  <c r="E252" i="3" s="1"/>
  <c r="I252" i="3" s="1"/>
  <c r="C254" i="3"/>
  <c r="H253" i="3"/>
  <c r="A255" i="2"/>
  <c r="B254" i="2"/>
  <c r="D254" i="2"/>
  <c r="I109" i="2"/>
  <c r="C110" i="2" s="1"/>
  <c r="B252" i="3"/>
  <c r="A253" i="3"/>
  <c r="J253" i="3" l="1"/>
  <c r="F253" i="3"/>
  <c r="K253" i="3"/>
  <c r="D253" i="3"/>
  <c r="E253" i="3" s="1"/>
  <c r="I253" i="3" s="1"/>
  <c r="H254" i="3"/>
  <c r="C255" i="3"/>
  <c r="H110" i="2"/>
  <c r="J110" i="2" s="1"/>
  <c r="E110" i="2"/>
  <c r="A256" i="2"/>
  <c r="B255" i="2"/>
  <c r="D255" i="2"/>
  <c r="B253" i="3"/>
  <c r="A254" i="3"/>
  <c r="J254" i="3" l="1"/>
  <c r="F254" i="3"/>
  <c r="K254" i="3"/>
  <c r="D254" i="3"/>
  <c r="H255" i="3"/>
  <c r="C256" i="3"/>
  <c r="E254" i="3"/>
  <c r="I254" i="3" s="1"/>
  <c r="B256" i="2"/>
  <c r="A257" i="2"/>
  <c r="D256" i="2"/>
  <c r="F110" i="2"/>
  <c r="G110" i="2" s="1"/>
  <c r="K110" i="2" s="1"/>
  <c r="B254" i="3"/>
  <c r="A255" i="3"/>
  <c r="H256" i="3" l="1"/>
  <c r="C257" i="3"/>
  <c r="J255" i="3"/>
  <c r="K255" i="3"/>
  <c r="D255" i="3"/>
  <c r="F255" i="3"/>
  <c r="E255" i="3"/>
  <c r="I255" i="3" s="1"/>
  <c r="I110" i="2"/>
  <c r="C111" i="2" s="1"/>
  <c r="E111" i="2" s="1"/>
  <c r="B257" i="2"/>
  <c r="D257" i="2"/>
  <c r="A258" i="2"/>
  <c r="A256" i="3"/>
  <c r="B255" i="3"/>
  <c r="H257" i="3" l="1"/>
  <c r="C258" i="3"/>
  <c r="J256" i="3"/>
  <c r="D256" i="3"/>
  <c r="E256" i="3" s="1"/>
  <c r="I256" i="3" s="1"/>
  <c r="F256" i="3"/>
  <c r="K256" i="3"/>
  <c r="H111" i="2"/>
  <c r="J111" i="2" s="1"/>
  <c r="B258" i="2"/>
  <c r="A259" i="2"/>
  <c r="D258" i="2"/>
  <c r="F111" i="2"/>
  <c r="A257" i="3"/>
  <c r="B256" i="3"/>
  <c r="H258" i="3" l="1"/>
  <c r="C259" i="3"/>
  <c r="J257" i="3"/>
  <c r="F257" i="3"/>
  <c r="D257" i="3"/>
  <c r="E257" i="3" s="1"/>
  <c r="I257" i="3" s="1"/>
  <c r="K257" i="3"/>
  <c r="G111" i="2"/>
  <c r="K111" i="2" s="1"/>
  <c r="I111" i="2"/>
  <c r="C112" i="2" s="1"/>
  <c r="E112" i="2" s="1"/>
  <c r="A260" i="2"/>
  <c r="B259" i="2"/>
  <c r="D259" i="2"/>
  <c r="A258" i="3"/>
  <c r="B257" i="3"/>
  <c r="C260" i="3" l="1"/>
  <c r="H259" i="3"/>
  <c r="J258" i="3"/>
  <c r="F258" i="3"/>
  <c r="K258" i="3"/>
  <c r="D258" i="3"/>
  <c r="E258" i="3" s="1"/>
  <c r="I258" i="3" s="1"/>
  <c r="H112" i="2"/>
  <c r="J112" i="2" s="1"/>
  <c r="F112" i="2"/>
  <c r="A261" i="2"/>
  <c r="B260" i="2"/>
  <c r="D260" i="2"/>
  <c r="B258" i="3"/>
  <c r="A259" i="3"/>
  <c r="J259" i="3" l="1"/>
  <c r="K259" i="3"/>
  <c r="F259" i="3"/>
  <c r="D259" i="3"/>
  <c r="E259" i="3" s="1"/>
  <c r="I259" i="3" s="1"/>
  <c r="C261" i="3"/>
  <c r="H260" i="3"/>
  <c r="G112" i="2"/>
  <c r="K112" i="2" s="1"/>
  <c r="I112" i="2"/>
  <c r="C113" i="2" s="1"/>
  <c r="E113" i="2" s="1"/>
  <c r="D261" i="2"/>
  <c r="A262" i="2"/>
  <c r="B261" i="2"/>
  <c r="B259" i="3"/>
  <c r="A260" i="3"/>
  <c r="J260" i="3" l="1"/>
  <c r="F260" i="3"/>
  <c r="K260" i="3"/>
  <c r="D260" i="3"/>
  <c r="E260" i="3"/>
  <c r="I260" i="3" s="1"/>
  <c r="H261" i="3"/>
  <c r="C262" i="3"/>
  <c r="H113" i="2"/>
  <c r="J113" i="2" s="1"/>
  <c r="A263" i="2"/>
  <c r="B262" i="2"/>
  <c r="D262" i="2"/>
  <c r="F113" i="2"/>
  <c r="B260" i="3"/>
  <c r="A261" i="3"/>
  <c r="H262" i="3" l="1"/>
  <c r="C263" i="3"/>
  <c r="J261" i="3"/>
  <c r="K261" i="3"/>
  <c r="F261" i="3"/>
  <c r="D261" i="3"/>
  <c r="E261" i="3"/>
  <c r="I261" i="3" s="1"/>
  <c r="G113" i="2"/>
  <c r="K113" i="2" s="1"/>
  <c r="I113" i="2"/>
  <c r="C114" i="2" s="1"/>
  <c r="H114" i="2" s="1"/>
  <c r="J114" i="2" s="1"/>
  <c r="D263" i="2"/>
  <c r="A264" i="2"/>
  <c r="B263" i="2"/>
  <c r="A262" i="3"/>
  <c r="B261" i="3"/>
  <c r="C264" i="3" l="1"/>
  <c r="H263" i="3"/>
  <c r="J262" i="3"/>
  <c r="F262" i="3"/>
  <c r="K262" i="3"/>
  <c r="D262" i="3"/>
  <c r="E262" i="3" s="1"/>
  <c r="I262" i="3" s="1"/>
  <c r="E114" i="2"/>
  <c r="F114" i="2" s="1"/>
  <c r="G114" i="2" s="1"/>
  <c r="K114" i="2" s="1"/>
  <c r="B264" i="2"/>
  <c r="A265" i="2"/>
  <c r="D264" i="2"/>
  <c r="B262" i="3"/>
  <c r="A263" i="3"/>
  <c r="J263" i="3" l="1"/>
  <c r="K263" i="3"/>
  <c r="F263" i="3"/>
  <c r="D263" i="3"/>
  <c r="E263" i="3"/>
  <c r="I263" i="3" s="1"/>
  <c r="C265" i="3"/>
  <c r="H264" i="3"/>
  <c r="I114" i="2"/>
  <c r="C115" i="2" s="1"/>
  <c r="E115" i="2" s="1"/>
  <c r="D265" i="2"/>
  <c r="A266" i="2"/>
  <c r="B265" i="2"/>
  <c r="B263" i="3"/>
  <c r="A264" i="3"/>
  <c r="C266" i="3" l="1"/>
  <c r="H265" i="3"/>
  <c r="J264" i="3"/>
  <c r="D264" i="3"/>
  <c r="E264" i="3" s="1"/>
  <c r="I264" i="3" s="1"/>
  <c r="F264" i="3"/>
  <c r="K264" i="3"/>
  <c r="H115" i="2"/>
  <c r="J115" i="2" s="1"/>
  <c r="D266" i="2"/>
  <c r="A267" i="2"/>
  <c r="B266" i="2"/>
  <c r="F115" i="2"/>
  <c r="B264" i="3"/>
  <c r="A265" i="3"/>
  <c r="J265" i="3" l="1"/>
  <c r="D265" i="3"/>
  <c r="E265" i="3" s="1"/>
  <c r="I265" i="3" s="1"/>
  <c r="K265" i="3"/>
  <c r="F265" i="3"/>
  <c r="H266" i="3"/>
  <c r="C267" i="3"/>
  <c r="G115" i="2"/>
  <c r="K115" i="2" s="1"/>
  <c r="I115" i="2"/>
  <c r="C116" i="2" s="1"/>
  <c r="E116" i="2" s="1"/>
  <c r="A268" i="2"/>
  <c r="B267" i="2"/>
  <c r="D267" i="2"/>
  <c r="A266" i="3"/>
  <c r="B265" i="3"/>
  <c r="H267" i="3" l="1"/>
  <c r="C268" i="3"/>
  <c r="J266" i="3"/>
  <c r="K266" i="3"/>
  <c r="F266" i="3"/>
  <c r="D266" i="3"/>
  <c r="E266" i="3"/>
  <c r="I266" i="3" s="1"/>
  <c r="H116" i="2"/>
  <c r="J116" i="2" s="1"/>
  <c r="B268" i="2"/>
  <c r="A269" i="2"/>
  <c r="D268" i="2"/>
  <c r="F116" i="2"/>
  <c r="A267" i="3"/>
  <c r="B266" i="3"/>
  <c r="C269" i="3" l="1"/>
  <c r="H268" i="3"/>
  <c r="J267" i="3"/>
  <c r="D267" i="3"/>
  <c r="E267" i="3" s="1"/>
  <c r="I267" i="3" s="1"/>
  <c r="K267" i="3"/>
  <c r="F267" i="3"/>
  <c r="G116" i="2"/>
  <c r="K116" i="2" s="1"/>
  <c r="I116" i="2"/>
  <c r="C117" i="2" s="1"/>
  <c r="E117" i="2" s="1"/>
  <c r="A270" i="2"/>
  <c r="D269" i="2"/>
  <c r="B269" i="2"/>
  <c r="B267" i="3"/>
  <c r="A268" i="3"/>
  <c r="J268" i="3" l="1"/>
  <c r="F268" i="3"/>
  <c r="K268" i="3"/>
  <c r="D268" i="3"/>
  <c r="E268" i="3" s="1"/>
  <c r="I268" i="3" s="1"/>
  <c r="H269" i="3"/>
  <c r="C270" i="3"/>
  <c r="H117" i="2"/>
  <c r="J117" i="2" s="1"/>
  <c r="A271" i="2"/>
  <c r="B270" i="2"/>
  <c r="D270" i="2"/>
  <c r="F117" i="2"/>
  <c r="A269" i="3"/>
  <c r="B268" i="3"/>
  <c r="H270" i="3" l="1"/>
  <c r="C271" i="3"/>
  <c r="J269" i="3"/>
  <c r="K269" i="3"/>
  <c r="F269" i="3"/>
  <c r="D269" i="3"/>
  <c r="E269" i="3" s="1"/>
  <c r="I269" i="3" s="1"/>
  <c r="G117" i="2"/>
  <c r="K117" i="2" s="1"/>
  <c r="A272" i="2"/>
  <c r="B271" i="2"/>
  <c r="D271" i="2"/>
  <c r="B269" i="3"/>
  <c r="A270" i="3"/>
  <c r="C272" i="3" l="1"/>
  <c r="H271" i="3"/>
  <c r="J270" i="3"/>
  <c r="F270" i="3"/>
  <c r="K270" i="3"/>
  <c r="D270" i="3"/>
  <c r="E270" i="3" s="1"/>
  <c r="I270" i="3" s="1"/>
  <c r="I117" i="2"/>
  <c r="C118" i="2" s="1"/>
  <c r="E118" i="2" s="1"/>
  <c r="F118" i="2" s="1"/>
  <c r="B272" i="2"/>
  <c r="A273" i="2"/>
  <c r="D272" i="2"/>
  <c r="B270" i="3"/>
  <c r="A271" i="3"/>
  <c r="J271" i="3" l="1"/>
  <c r="K271" i="3"/>
  <c r="D271" i="3"/>
  <c r="F271" i="3"/>
  <c r="H272" i="3"/>
  <c r="C273" i="3"/>
  <c r="E271" i="3"/>
  <c r="I271" i="3" s="1"/>
  <c r="H118" i="2"/>
  <c r="J118" i="2" s="1"/>
  <c r="D273" i="2"/>
  <c r="A274" i="2"/>
  <c r="B273" i="2"/>
  <c r="A272" i="3"/>
  <c r="B271" i="3"/>
  <c r="C274" i="3" l="1"/>
  <c r="H273" i="3"/>
  <c r="J272" i="3"/>
  <c r="K272" i="3"/>
  <c r="F272" i="3"/>
  <c r="D272" i="3"/>
  <c r="E272" i="3"/>
  <c r="I272" i="3" s="1"/>
  <c r="G118" i="2"/>
  <c r="K118" i="2" s="1"/>
  <c r="I118" i="2"/>
  <c r="C119" i="2" s="1"/>
  <c r="E119" i="2" s="1"/>
  <c r="F119" i="2" s="1"/>
  <c r="A275" i="2"/>
  <c r="B274" i="2"/>
  <c r="D274" i="2"/>
  <c r="A273" i="3"/>
  <c r="B272" i="3"/>
  <c r="J273" i="3" l="1"/>
  <c r="K273" i="3"/>
  <c r="D273" i="3"/>
  <c r="E273" i="3" s="1"/>
  <c r="I273" i="3" s="1"/>
  <c r="F273" i="3"/>
  <c r="C275" i="3"/>
  <c r="H274" i="3"/>
  <c r="H119" i="2"/>
  <c r="J119" i="2" s="1"/>
  <c r="A276" i="2"/>
  <c r="B275" i="2"/>
  <c r="D275" i="2"/>
  <c r="B273" i="3"/>
  <c r="A274" i="3"/>
  <c r="J274" i="3" l="1"/>
  <c r="D274" i="3"/>
  <c r="E274" i="3" s="1"/>
  <c r="I274" i="3" s="1"/>
  <c r="K274" i="3"/>
  <c r="F274" i="3"/>
  <c r="C276" i="3"/>
  <c r="H275" i="3"/>
  <c r="G119" i="2"/>
  <c r="A277" i="2"/>
  <c r="B276" i="2"/>
  <c r="D276" i="2"/>
  <c r="B274" i="3"/>
  <c r="A275" i="3"/>
  <c r="J275" i="3" l="1"/>
  <c r="D275" i="3"/>
  <c r="K275" i="3"/>
  <c r="F275" i="3"/>
  <c r="H276" i="3"/>
  <c r="C277" i="3"/>
  <c r="E275" i="3"/>
  <c r="I275" i="3" s="1"/>
  <c r="K119" i="2"/>
  <c r="I119" i="2"/>
  <c r="C120" i="2" s="1"/>
  <c r="D277" i="2"/>
  <c r="B277" i="2"/>
  <c r="A278" i="2"/>
  <c r="B275" i="3"/>
  <c r="A276" i="3"/>
  <c r="C278" i="3" l="1"/>
  <c r="H277" i="3"/>
  <c r="J276" i="3"/>
  <c r="K276" i="3"/>
  <c r="D276" i="3"/>
  <c r="E276" i="3" s="1"/>
  <c r="I276" i="3" s="1"/>
  <c r="F276" i="3"/>
  <c r="E120" i="2"/>
  <c r="H120" i="2"/>
  <c r="J120" i="2" s="1"/>
  <c r="D278" i="2"/>
  <c r="B278" i="2"/>
  <c r="A279" i="2"/>
  <c r="B276" i="3"/>
  <c r="A277" i="3"/>
  <c r="J277" i="3" l="1"/>
  <c r="K277" i="3"/>
  <c r="D277" i="3"/>
  <c r="E277" i="3" s="1"/>
  <c r="I277" i="3" s="1"/>
  <c r="F277" i="3"/>
  <c r="H278" i="3"/>
  <c r="C279" i="3"/>
  <c r="F120" i="2"/>
  <c r="G120" i="2" s="1"/>
  <c r="K120" i="2" s="1"/>
  <c r="I120" i="2"/>
  <c r="C121" i="2" s="1"/>
  <c r="A280" i="2"/>
  <c r="B279" i="2"/>
  <c r="D279" i="2"/>
  <c r="B277" i="3"/>
  <c r="A278" i="3"/>
  <c r="J278" i="3" l="1"/>
  <c r="D278" i="3"/>
  <c r="K278" i="3"/>
  <c r="F278" i="3"/>
  <c r="E278" i="3"/>
  <c r="I278" i="3" s="1"/>
  <c r="H279" i="3"/>
  <c r="C280" i="3"/>
  <c r="H121" i="2"/>
  <c r="J121" i="2" s="1"/>
  <c r="E121" i="2"/>
  <c r="D280" i="2"/>
  <c r="A281" i="2"/>
  <c r="B280" i="2"/>
  <c r="B278" i="3"/>
  <c r="A279" i="3"/>
  <c r="C281" i="3" l="1"/>
  <c r="H280" i="3"/>
  <c r="J279" i="3"/>
  <c r="D279" i="3"/>
  <c r="K279" i="3"/>
  <c r="F279" i="3"/>
  <c r="E279" i="3"/>
  <c r="I279" i="3" s="1"/>
  <c r="F121" i="2"/>
  <c r="G121" i="2" s="1"/>
  <c r="K121" i="2" s="1"/>
  <c r="I121" i="2"/>
  <c r="C122" i="2" s="1"/>
  <c r="D281" i="2"/>
  <c r="A282" i="2"/>
  <c r="B281" i="2"/>
  <c r="B279" i="3"/>
  <c r="A280" i="3"/>
  <c r="J280" i="3" l="1"/>
  <c r="F280" i="3"/>
  <c r="K280" i="3"/>
  <c r="D280" i="3"/>
  <c r="E280" i="3" s="1"/>
  <c r="I280" i="3" s="1"/>
  <c r="H281" i="3"/>
  <c r="C282" i="3"/>
  <c r="E122" i="2"/>
  <c r="H122" i="2"/>
  <c r="J122" i="2" s="1"/>
  <c r="A283" i="2"/>
  <c r="B282" i="2"/>
  <c r="D282" i="2"/>
  <c r="B280" i="3"/>
  <c r="A281" i="3"/>
  <c r="C283" i="3" l="1"/>
  <c r="H282" i="3"/>
  <c r="J281" i="3"/>
  <c r="K281" i="3"/>
  <c r="D281" i="3"/>
  <c r="F281" i="3"/>
  <c r="E281" i="3"/>
  <c r="I281" i="3" s="1"/>
  <c r="F122" i="2"/>
  <c r="G122" i="2" s="1"/>
  <c r="K122" i="2" s="1"/>
  <c r="A284" i="2"/>
  <c r="B283" i="2"/>
  <c r="D283" i="2"/>
  <c r="B281" i="3"/>
  <c r="A282" i="3"/>
  <c r="J282" i="3" l="1"/>
  <c r="K282" i="3"/>
  <c r="F282" i="3"/>
  <c r="D282" i="3"/>
  <c r="E282" i="3" s="1"/>
  <c r="I282" i="3" s="1"/>
  <c r="C284" i="3"/>
  <c r="H283" i="3"/>
  <c r="I122" i="2"/>
  <c r="C123" i="2" s="1"/>
  <c r="H123" i="2" s="1"/>
  <c r="J123" i="2" s="1"/>
  <c r="B284" i="2"/>
  <c r="A285" i="2"/>
  <c r="D284" i="2"/>
  <c r="B282" i="3"/>
  <c r="A283" i="3"/>
  <c r="J283" i="3" l="1"/>
  <c r="D283" i="3"/>
  <c r="F283" i="3"/>
  <c r="K283" i="3"/>
  <c r="H284" i="3"/>
  <c r="C285" i="3"/>
  <c r="E283" i="3"/>
  <c r="I283" i="3" s="1"/>
  <c r="E123" i="2"/>
  <c r="F123" i="2" s="1"/>
  <c r="G123" i="2" s="1"/>
  <c r="K123" i="2" s="1"/>
  <c r="A286" i="2"/>
  <c r="D285" i="2"/>
  <c r="B285" i="2"/>
  <c r="A284" i="3"/>
  <c r="B283" i="3"/>
  <c r="C286" i="3" l="1"/>
  <c r="H285" i="3"/>
  <c r="J284" i="3"/>
  <c r="F284" i="3"/>
  <c r="D284" i="3"/>
  <c r="E284" i="3" s="1"/>
  <c r="I284" i="3" s="1"/>
  <c r="K284" i="3"/>
  <c r="I123" i="2"/>
  <c r="C124" i="2" s="1"/>
  <c r="H124" i="2" s="1"/>
  <c r="J124" i="2" s="1"/>
  <c r="D286" i="2"/>
  <c r="A287" i="2"/>
  <c r="B286" i="2"/>
  <c r="B284" i="3"/>
  <c r="A285" i="3"/>
  <c r="J285" i="3" l="1"/>
  <c r="D285" i="3"/>
  <c r="E285" i="3" s="1"/>
  <c r="I285" i="3" s="1"/>
  <c r="K285" i="3"/>
  <c r="F285" i="3"/>
  <c r="C287" i="3"/>
  <c r="H286" i="3"/>
  <c r="E124" i="2"/>
  <c r="F124" i="2" s="1"/>
  <c r="G124" i="2" s="1"/>
  <c r="K124" i="2" s="1"/>
  <c r="A288" i="2"/>
  <c r="B287" i="2"/>
  <c r="D287" i="2"/>
  <c r="B285" i="3"/>
  <c r="A286" i="3"/>
  <c r="H287" i="3" l="1"/>
  <c r="C288" i="3"/>
  <c r="J286" i="3"/>
  <c r="K286" i="3"/>
  <c r="D286" i="3"/>
  <c r="E286" i="3" s="1"/>
  <c r="I286" i="3" s="1"/>
  <c r="F286" i="3"/>
  <c r="I124" i="2"/>
  <c r="C125" i="2" s="1"/>
  <c r="A289" i="2"/>
  <c r="B288" i="2"/>
  <c r="D288" i="2"/>
  <c r="B286" i="3"/>
  <c r="A287" i="3"/>
  <c r="H288" i="3" l="1"/>
  <c r="C289" i="3"/>
  <c r="J287" i="3"/>
  <c r="D287" i="3"/>
  <c r="E287" i="3" s="1"/>
  <c r="I287" i="3" s="1"/>
  <c r="K287" i="3"/>
  <c r="F287" i="3"/>
  <c r="E125" i="2"/>
  <c r="H125" i="2"/>
  <c r="J125" i="2" s="1"/>
  <c r="D289" i="2"/>
  <c r="A290" i="2"/>
  <c r="B289" i="2"/>
  <c r="B287" i="3"/>
  <c r="A288" i="3"/>
  <c r="C290" i="3" l="1"/>
  <c r="H289" i="3"/>
  <c r="J288" i="3"/>
  <c r="K288" i="3"/>
  <c r="F288" i="3"/>
  <c r="D288" i="3"/>
  <c r="E288" i="3" s="1"/>
  <c r="I288" i="3" s="1"/>
  <c r="F125" i="2"/>
  <c r="G125" i="2" s="1"/>
  <c r="K125" i="2" s="1"/>
  <c r="I125" i="2"/>
  <c r="C126" i="2" s="1"/>
  <c r="A291" i="2"/>
  <c r="B290" i="2"/>
  <c r="D290" i="2"/>
  <c r="B288" i="3"/>
  <c r="A289" i="3"/>
  <c r="J289" i="3" l="1"/>
  <c r="K289" i="3"/>
  <c r="D289" i="3"/>
  <c r="E289" i="3" s="1"/>
  <c r="I289" i="3" s="1"/>
  <c r="F289" i="3"/>
  <c r="C291" i="3"/>
  <c r="H290" i="3"/>
  <c r="H126" i="2"/>
  <c r="J126" i="2" s="1"/>
  <c r="E126" i="2"/>
  <c r="A292" i="2"/>
  <c r="B291" i="2"/>
  <c r="D291" i="2"/>
  <c r="B289" i="3"/>
  <c r="A290" i="3"/>
  <c r="H291" i="3" l="1"/>
  <c r="C292" i="3"/>
  <c r="J290" i="3"/>
  <c r="F290" i="3"/>
  <c r="D290" i="3"/>
  <c r="E290" i="3" s="1"/>
  <c r="I290" i="3" s="1"/>
  <c r="K290" i="3"/>
  <c r="F126" i="2"/>
  <c r="G126" i="2" s="1"/>
  <c r="K126" i="2" s="1"/>
  <c r="A293" i="2"/>
  <c r="B292" i="2"/>
  <c r="D292" i="2"/>
  <c r="B290" i="3"/>
  <c r="A291" i="3"/>
  <c r="H292" i="3" l="1"/>
  <c r="C293" i="3"/>
  <c r="J291" i="3"/>
  <c r="F291" i="3"/>
  <c r="K291" i="3"/>
  <c r="D291" i="3"/>
  <c r="E291" i="3" s="1"/>
  <c r="I291" i="3" s="1"/>
  <c r="I126" i="2"/>
  <c r="C127" i="2" s="1"/>
  <c r="E127" i="2" s="1"/>
  <c r="A294" i="2"/>
  <c r="B293" i="2"/>
  <c r="D293" i="2"/>
  <c r="B291" i="3"/>
  <c r="A292" i="3"/>
  <c r="C294" i="3" l="1"/>
  <c r="H293" i="3"/>
  <c r="J292" i="3"/>
  <c r="D292" i="3"/>
  <c r="E292" i="3" s="1"/>
  <c r="I292" i="3" s="1"/>
  <c r="F292" i="3"/>
  <c r="K292" i="3"/>
  <c r="H127" i="2"/>
  <c r="J127" i="2" s="1"/>
  <c r="F127" i="2"/>
  <c r="I127" i="2"/>
  <c r="C128" i="2" s="1"/>
  <c r="A295" i="2"/>
  <c r="B294" i="2"/>
  <c r="D294" i="2"/>
  <c r="B292" i="3"/>
  <c r="A293" i="3"/>
  <c r="J293" i="3" l="1"/>
  <c r="F293" i="3"/>
  <c r="D293" i="3"/>
  <c r="E293" i="3" s="1"/>
  <c r="I293" i="3" s="1"/>
  <c r="K293" i="3"/>
  <c r="H294" i="3"/>
  <c r="C295" i="3"/>
  <c r="G127" i="2"/>
  <c r="K127" i="2" s="1"/>
  <c r="E128" i="2"/>
  <c r="H128" i="2"/>
  <c r="J128" i="2" s="1"/>
  <c r="D295" i="2"/>
  <c r="A296" i="2"/>
  <c r="B295" i="2"/>
  <c r="B293" i="3"/>
  <c r="A294" i="3"/>
  <c r="J294" i="3" l="1"/>
  <c r="F294" i="3"/>
  <c r="D294" i="3"/>
  <c r="K294" i="3"/>
  <c r="E294" i="3"/>
  <c r="I294" i="3" s="1"/>
  <c r="H295" i="3"/>
  <c r="C296" i="3"/>
  <c r="F128" i="2"/>
  <c r="G128" i="2" s="1"/>
  <c r="K128" i="2" s="1"/>
  <c r="I128" i="2"/>
  <c r="C129" i="2" s="1"/>
  <c r="A297" i="2"/>
  <c r="B296" i="2"/>
  <c r="D296" i="2"/>
  <c r="B294" i="3"/>
  <c r="A295" i="3"/>
  <c r="H296" i="3" l="1"/>
  <c r="C297" i="3"/>
  <c r="J295" i="3"/>
  <c r="D295" i="3"/>
  <c r="F295" i="3"/>
  <c r="K295" i="3"/>
  <c r="E295" i="3"/>
  <c r="I295" i="3" s="1"/>
  <c r="H129" i="2"/>
  <c r="J129" i="2" s="1"/>
  <c r="E129" i="2"/>
  <c r="B297" i="2"/>
  <c r="D297" i="2"/>
  <c r="A298" i="2"/>
  <c r="A296" i="3"/>
  <c r="B295" i="3"/>
  <c r="C298" i="3" l="1"/>
  <c r="H297" i="3"/>
  <c r="J296" i="3"/>
  <c r="D296" i="3"/>
  <c r="E296" i="3" s="1"/>
  <c r="I296" i="3" s="1"/>
  <c r="K296" i="3"/>
  <c r="F296" i="3"/>
  <c r="F129" i="2"/>
  <c r="G129" i="2" s="1"/>
  <c r="K129" i="2" s="1"/>
  <c r="D298" i="2"/>
  <c r="A299" i="2"/>
  <c r="B298" i="2"/>
  <c r="A297" i="3"/>
  <c r="B296" i="3"/>
  <c r="J297" i="3" l="1"/>
  <c r="F297" i="3"/>
  <c r="K297" i="3"/>
  <c r="D297" i="3"/>
  <c r="E297" i="3" s="1"/>
  <c r="I297" i="3" s="1"/>
  <c r="C299" i="3"/>
  <c r="H298" i="3"/>
  <c r="I129" i="2"/>
  <c r="C130" i="2" s="1"/>
  <c r="E130" i="2" s="1"/>
  <c r="D299" i="2"/>
  <c r="A300" i="2"/>
  <c r="B299" i="2"/>
  <c r="A298" i="3"/>
  <c r="B297" i="3"/>
  <c r="J298" i="3" l="1"/>
  <c r="F298" i="3"/>
  <c r="K298" i="3"/>
  <c r="D298" i="3"/>
  <c r="E298" i="3" s="1"/>
  <c r="I298" i="3" s="1"/>
  <c r="H299" i="3"/>
  <c r="C300" i="3"/>
  <c r="H130" i="2"/>
  <c r="J130" i="2" s="1"/>
  <c r="F130" i="2"/>
  <c r="A301" i="2"/>
  <c r="D300" i="2"/>
  <c r="B300" i="2"/>
  <c r="A299" i="3"/>
  <c r="B298" i="3"/>
  <c r="H300" i="3" l="1"/>
  <c r="C301" i="3"/>
  <c r="J299" i="3"/>
  <c r="K299" i="3"/>
  <c r="F299" i="3"/>
  <c r="D299" i="3"/>
  <c r="E299" i="3" s="1"/>
  <c r="I299" i="3" s="1"/>
  <c r="G130" i="2"/>
  <c r="K130" i="2" s="1"/>
  <c r="I130" i="2"/>
  <c r="C131" i="2" s="1"/>
  <c r="E131" i="2" s="1"/>
  <c r="D301" i="2"/>
  <c r="A302" i="2"/>
  <c r="B301" i="2"/>
  <c r="A300" i="3"/>
  <c r="B299" i="3"/>
  <c r="C302" i="3" l="1"/>
  <c r="H301" i="3"/>
  <c r="J300" i="3"/>
  <c r="D300" i="3"/>
  <c r="E300" i="3" s="1"/>
  <c r="I300" i="3" s="1"/>
  <c r="F300" i="3"/>
  <c r="K300" i="3"/>
  <c r="H131" i="2"/>
  <c r="J131" i="2" s="1"/>
  <c r="F131" i="2"/>
  <c r="B302" i="2"/>
  <c r="A303" i="2"/>
  <c r="D302" i="2"/>
  <c r="B300" i="3"/>
  <c r="A301" i="3"/>
  <c r="G131" i="2" l="1"/>
  <c r="K131" i="2" s="1"/>
  <c r="J301" i="3"/>
  <c r="D301" i="3"/>
  <c r="E301" i="3" s="1"/>
  <c r="I301" i="3" s="1"/>
  <c r="K301" i="3"/>
  <c r="F301" i="3"/>
  <c r="H302" i="3"/>
  <c r="C303" i="3"/>
  <c r="I131" i="2"/>
  <c r="C132" i="2" s="1"/>
  <c r="H132" i="2" s="1"/>
  <c r="J132" i="2" s="1"/>
  <c r="A304" i="2"/>
  <c r="D303" i="2"/>
  <c r="B303" i="2"/>
  <c r="B301" i="3"/>
  <c r="A302" i="3"/>
  <c r="C304" i="3" l="1"/>
  <c r="H303" i="3"/>
  <c r="J302" i="3"/>
  <c r="K302" i="3"/>
  <c r="F302" i="3"/>
  <c r="D302" i="3"/>
  <c r="E302" i="3" s="1"/>
  <c r="I302" i="3" s="1"/>
  <c r="E132" i="2"/>
  <c r="F132" i="2" s="1"/>
  <c r="G132" i="2" s="1"/>
  <c r="K132" i="2" s="1"/>
  <c r="D304" i="2"/>
  <c r="A305" i="2"/>
  <c r="B304" i="2"/>
  <c r="A303" i="3"/>
  <c r="B302" i="3"/>
  <c r="J303" i="3" l="1"/>
  <c r="F303" i="3"/>
  <c r="K303" i="3"/>
  <c r="D303" i="3"/>
  <c r="E303" i="3" s="1"/>
  <c r="I303" i="3" s="1"/>
  <c r="H304" i="3"/>
  <c r="C305" i="3"/>
  <c r="I132" i="2"/>
  <c r="C133" i="2" s="1"/>
  <c r="D305" i="2"/>
  <c r="A306" i="2"/>
  <c r="B305" i="2"/>
  <c r="B303" i="3"/>
  <c r="A304" i="3"/>
  <c r="C306" i="3" l="1"/>
  <c r="H305" i="3"/>
  <c r="J304" i="3"/>
  <c r="K304" i="3"/>
  <c r="F304" i="3"/>
  <c r="D304" i="3"/>
  <c r="E304" i="3"/>
  <c r="I304" i="3" s="1"/>
  <c r="E133" i="2"/>
  <c r="H133" i="2"/>
  <c r="J133" i="2" s="1"/>
  <c r="A307" i="2"/>
  <c r="B306" i="2"/>
  <c r="D306" i="2"/>
  <c r="B304" i="3"/>
  <c r="A305" i="3"/>
  <c r="J305" i="3" l="1"/>
  <c r="K305" i="3"/>
  <c r="F305" i="3"/>
  <c r="D305" i="3"/>
  <c r="E305" i="3" s="1"/>
  <c r="I305" i="3" s="1"/>
  <c r="H306" i="3"/>
  <c r="C307" i="3"/>
  <c r="F133" i="2"/>
  <c r="G133" i="2" s="1"/>
  <c r="K133" i="2" s="1"/>
  <c r="A308" i="2"/>
  <c r="B307" i="2"/>
  <c r="D307" i="2"/>
  <c r="A306" i="3"/>
  <c r="B305" i="3"/>
  <c r="J306" i="3" l="1"/>
  <c r="D306" i="3"/>
  <c r="F306" i="3"/>
  <c r="K306" i="3"/>
  <c r="E306" i="3"/>
  <c r="I306" i="3" s="1"/>
  <c r="H307" i="3"/>
  <c r="C308" i="3"/>
  <c r="I133" i="2"/>
  <c r="C134" i="2" s="1"/>
  <c r="H134" i="2" s="1"/>
  <c r="D308" i="2"/>
  <c r="A309" i="2"/>
  <c r="B308" i="2"/>
  <c r="B306" i="3"/>
  <c r="A307" i="3"/>
  <c r="J307" i="3" l="1"/>
  <c r="F307" i="3"/>
  <c r="K307" i="3"/>
  <c r="D307" i="3"/>
  <c r="E307" i="3"/>
  <c r="I307" i="3" s="1"/>
  <c r="C309" i="3"/>
  <c r="H308" i="3"/>
  <c r="E134" i="2"/>
  <c r="F134" i="2" s="1"/>
  <c r="G134" i="2" s="1"/>
  <c r="J134" i="2"/>
  <c r="B309" i="2"/>
  <c r="A310" i="2"/>
  <c r="D309" i="2"/>
  <c r="B307" i="3"/>
  <c r="A308" i="3"/>
  <c r="J308" i="3" l="1"/>
  <c r="K308" i="3"/>
  <c r="D308" i="3"/>
  <c r="E308" i="3" s="1"/>
  <c r="I308" i="3" s="1"/>
  <c r="F308" i="3"/>
  <c r="C310" i="3"/>
  <c r="H309" i="3"/>
  <c r="K134" i="2"/>
  <c r="I134" i="2"/>
  <c r="C135" i="2" s="1"/>
  <c r="H135" i="2" s="1"/>
  <c r="J135" i="2" s="1"/>
  <c r="A311" i="2"/>
  <c r="B310" i="2"/>
  <c r="D310" i="2"/>
  <c r="B308" i="3"/>
  <c r="A309" i="3"/>
  <c r="J309" i="3" l="1"/>
  <c r="F309" i="3"/>
  <c r="K309" i="3"/>
  <c r="D309" i="3"/>
  <c r="E309" i="3" s="1"/>
  <c r="I309" i="3" s="1"/>
  <c r="H310" i="3"/>
  <c r="C311" i="3"/>
  <c r="E135" i="2"/>
  <c r="F135" i="2" s="1"/>
  <c r="G135" i="2" s="1"/>
  <c r="K135" i="2" s="1"/>
  <c r="A312" i="2"/>
  <c r="B311" i="2"/>
  <c r="D311" i="2"/>
  <c r="B309" i="3"/>
  <c r="A310" i="3"/>
  <c r="C312" i="3" l="1"/>
  <c r="H311" i="3"/>
  <c r="J310" i="3"/>
  <c r="K310" i="3"/>
  <c r="D310" i="3"/>
  <c r="F310" i="3"/>
  <c r="E310" i="3"/>
  <c r="I310" i="3" s="1"/>
  <c r="I135" i="2"/>
  <c r="C136" i="2" s="1"/>
  <c r="E136" i="2" s="1"/>
  <c r="B312" i="2"/>
  <c r="A313" i="2"/>
  <c r="D312" i="2"/>
  <c r="B310" i="3"/>
  <c r="A311" i="3"/>
  <c r="J311" i="3" l="1"/>
  <c r="F311" i="3"/>
  <c r="D311" i="3"/>
  <c r="E311" i="3" s="1"/>
  <c r="I311" i="3" s="1"/>
  <c r="K311" i="3"/>
  <c r="H312" i="3"/>
  <c r="C313" i="3"/>
  <c r="H136" i="2"/>
  <c r="J136" i="2" s="1"/>
  <c r="F136" i="2"/>
  <c r="B313" i="2"/>
  <c r="D313" i="2"/>
  <c r="A314" i="2"/>
  <c r="B311" i="3"/>
  <c r="A312" i="3"/>
  <c r="C314" i="3" l="1"/>
  <c r="H313" i="3"/>
  <c r="J312" i="3"/>
  <c r="K312" i="3"/>
  <c r="D312" i="3"/>
  <c r="F312" i="3"/>
  <c r="G136" i="2"/>
  <c r="K136" i="2" s="1"/>
  <c r="I136" i="2"/>
  <c r="C137" i="2" s="1"/>
  <c r="E137" i="2" s="1"/>
  <c r="A315" i="2"/>
  <c r="D314" i="2"/>
  <c r="B314" i="2"/>
  <c r="A313" i="3"/>
  <c r="B312" i="3"/>
  <c r="E312" i="3"/>
  <c r="I312" i="3" s="1"/>
  <c r="J313" i="3" l="1"/>
  <c r="F313" i="3"/>
  <c r="K313" i="3"/>
  <c r="D313" i="3"/>
  <c r="E313" i="3"/>
  <c r="I313" i="3" s="1"/>
  <c r="C315" i="3"/>
  <c r="H314" i="3"/>
  <c r="H137" i="2"/>
  <c r="J137" i="2" s="1"/>
  <c r="F137" i="2"/>
  <c r="A316" i="2"/>
  <c r="B315" i="2"/>
  <c r="D315" i="2"/>
  <c r="B313" i="3"/>
  <c r="A314" i="3"/>
  <c r="C316" i="3" l="1"/>
  <c r="H315" i="3"/>
  <c r="J314" i="3"/>
  <c r="K314" i="3"/>
  <c r="F314" i="3"/>
  <c r="D314" i="3"/>
  <c r="E314" i="3" s="1"/>
  <c r="I314" i="3" s="1"/>
  <c r="G137" i="2"/>
  <c r="K137" i="2" s="1"/>
  <c r="I137" i="2"/>
  <c r="C138" i="2" s="1"/>
  <c r="D316" i="2"/>
  <c r="A317" i="2"/>
  <c r="B316" i="2"/>
  <c r="B314" i="3"/>
  <c r="A315" i="3"/>
  <c r="J315" i="3" l="1"/>
  <c r="K315" i="3"/>
  <c r="D315" i="3"/>
  <c r="F315" i="3"/>
  <c r="H316" i="3"/>
  <c r="C317" i="3"/>
  <c r="H138" i="2"/>
  <c r="J138" i="2" s="1"/>
  <c r="E138" i="2"/>
  <c r="A318" i="2"/>
  <c r="B317" i="2"/>
  <c r="D317" i="2"/>
  <c r="B315" i="3"/>
  <c r="A316" i="3"/>
  <c r="E315" i="3"/>
  <c r="I315" i="3" s="1"/>
  <c r="C318" i="3" l="1"/>
  <c r="H317" i="3"/>
  <c r="J316" i="3"/>
  <c r="F316" i="3"/>
  <c r="D316" i="3"/>
  <c r="E316" i="3" s="1"/>
  <c r="I316" i="3" s="1"/>
  <c r="K316" i="3"/>
  <c r="F138" i="2"/>
  <c r="G138" i="2" s="1"/>
  <c r="K138" i="2" s="1"/>
  <c r="A319" i="2"/>
  <c r="D318" i="2"/>
  <c r="B318" i="2"/>
  <c r="B316" i="3"/>
  <c r="A317" i="3"/>
  <c r="J317" i="3" l="1"/>
  <c r="F317" i="3"/>
  <c r="K317" i="3"/>
  <c r="D317" i="3"/>
  <c r="E317" i="3" s="1"/>
  <c r="I317" i="3" s="1"/>
  <c r="H318" i="3"/>
  <c r="C319" i="3"/>
  <c r="I138" i="2"/>
  <c r="C139" i="2" s="1"/>
  <c r="H139" i="2" s="1"/>
  <c r="J139" i="2" s="1"/>
  <c r="A320" i="2"/>
  <c r="D319" i="2"/>
  <c r="B319" i="2"/>
  <c r="B317" i="3"/>
  <c r="A318" i="3"/>
  <c r="H319" i="3" l="1"/>
  <c r="C320" i="3"/>
  <c r="J318" i="3"/>
  <c r="K318" i="3"/>
  <c r="F318" i="3"/>
  <c r="D318" i="3"/>
  <c r="E318" i="3"/>
  <c r="I318" i="3" s="1"/>
  <c r="E139" i="2"/>
  <c r="F139" i="2" s="1"/>
  <c r="G139" i="2" s="1"/>
  <c r="K139" i="2" s="1"/>
  <c r="D320" i="2"/>
  <c r="A321" i="2"/>
  <c r="B320" i="2"/>
  <c r="B318" i="3"/>
  <c r="A319" i="3"/>
  <c r="C321" i="3" l="1"/>
  <c r="H320" i="3"/>
  <c r="J319" i="3"/>
  <c r="D319" i="3"/>
  <c r="E319" i="3" s="1"/>
  <c r="I319" i="3" s="1"/>
  <c r="K319" i="3"/>
  <c r="F319" i="3"/>
  <c r="I139" i="2"/>
  <c r="C140" i="2" s="1"/>
  <c r="A322" i="2"/>
  <c r="D321" i="2"/>
  <c r="B321" i="2"/>
  <c r="A320" i="3"/>
  <c r="B319" i="3"/>
  <c r="C322" i="3" l="1"/>
  <c r="H321" i="3"/>
  <c r="J320" i="3"/>
  <c r="F320" i="3"/>
  <c r="D320" i="3"/>
  <c r="E320" i="3" s="1"/>
  <c r="I320" i="3" s="1"/>
  <c r="K320" i="3"/>
  <c r="H140" i="2"/>
  <c r="J140" i="2" s="1"/>
  <c r="E140" i="2"/>
  <c r="D322" i="2"/>
  <c r="A323" i="2"/>
  <c r="B322" i="2"/>
  <c r="B320" i="3"/>
  <c r="A321" i="3"/>
  <c r="J321" i="3" l="1"/>
  <c r="F321" i="3"/>
  <c r="D321" i="3"/>
  <c r="E321" i="3" s="1"/>
  <c r="I321" i="3" s="1"/>
  <c r="K321" i="3"/>
  <c r="H322" i="3"/>
  <c r="C323" i="3"/>
  <c r="F140" i="2"/>
  <c r="G140" i="2" s="1"/>
  <c r="K140" i="2" s="1"/>
  <c r="D323" i="2"/>
  <c r="A324" i="2"/>
  <c r="B323" i="2"/>
  <c r="A322" i="3"/>
  <c r="B321" i="3"/>
  <c r="J322" i="3" l="1"/>
  <c r="D322" i="3"/>
  <c r="F322" i="3"/>
  <c r="K322" i="3"/>
  <c r="E322" i="3"/>
  <c r="I322" i="3" s="1"/>
  <c r="C324" i="3"/>
  <c r="H323" i="3"/>
  <c r="I140" i="2"/>
  <c r="C141" i="2" s="1"/>
  <c r="E141" i="2" s="1"/>
  <c r="D324" i="2"/>
  <c r="A325" i="2"/>
  <c r="B324" i="2"/>
  <c r="B322" i="3"/>
  <c r="A323" i="3"/>
  <c r="C325" i="3" l="1"/>
  <c r="H324" i="3"/>
  <c r="J323" i="3"/>
  <c r="D323" i="3"/>
  <c r="E323" i="3" s="1"/>
  <c r="I323" i="3" s="1"/>
  <c r="K323" i="3"/>
  <c r="F323" i="3"/>
  <c r="H141" i="2"/>
  <c r="J141" i="2" s="1"/>
  <c r="F141" i="2"/>
  <c r="B325" i="2"/>
  <c r="A326" i="2"/>
  <c r="D325" i="2"/>
  <c r="B323" i="3"/>
  <c r="A324" i="3"/>
  <c r="G141" i="2" l="1"/>
  <c r="K141" i="2" s="1"/>
  <c r="J324" i="3"/>
  <c r="F324" i="3"/>
  <c r="D324" i="3"/>
  <c r="K324" i="3"/>
  <c r="E324" i="3"/>
  <c r="I324" i="3" s="1"/>
  <c r="C326" i="3"/>
  <c r="H325" i="3"/>
  <c r="I141" i="2"/>
  <c r="C142" i="2" s="1"/>
  <c r="E142" i="2" s="1"/>
  <c r="B326" i="2"/>
  <c r="A327" i="2"/>
  <c r="D326" i="2"/>
  <c r="B324" i="3"/>
  <c r="A325" i="3"/>
  <c r="J325" i="3" l="1"/>
  <c r="D325" i="3"/>
  <c r="K325" i="3"/>
  <c r="F325" i="3"/>
  <c r="E325" i="3"/>
  <c r="I325" i="3" s="1"/>
  <c r="C327" i="3"/>
  <c r="H326" i="3"/>
  <c r="H142" i="2"/>
  <c r="J142" i="2" s="1"/>
  <c r="F142" i="2"/>
  <c r="B327" i="2"/>
  <c r="A328" i="2"/>
  <c r="D327" i="2"/>
  <c r="B325" i="3"/>
  <c r="A326" i="3"/>
  <c r="G142" i="2" l="1"/>
  <c r="K142" i="2" s="1"/>
  <c r="J326" i="3"/>
  <c r="K326" i="3"/>
  <c r="F326" i="3"/>
  <c r="D326" i="3"/>
  <c r="C328" i="3"/>
  <c r="H327" i="3"/>
  <c r="E326" i="3"/>
  <c r="I326" i="3" s="1"/>
  <c r="I142" i="2"/>
  <c r="C143" i="2" s="1"/>
  <c r="H143" i="2" s="1"/>
  <c r="A329" i="2"/>
  <c r="B328" i="2"/>
  <c r="D328" i="2"/>
  <c r="B326" i="3"/>
  <c r="A327" i="3"/>
  <c r="J327" i="3" l="1"/>
  <c r="K327" i="3"/>
  <c r="D327" i="3"/>
  <c r="F327" i="3"/>
  <c r="E327" i="3"/>
  <c r="I327" i="3" s="1"/>
  <c r="H328" i="3"/>
  <c r="C329" i="3"/>
  <c r="E143" i="2"/>
  <c r="F143" i="2" s="1"/>
  <c r="G143" i="2" s="1"/>
  <c r="K143" i="2" s="1"/>
  <c r="J143" i="2"/>
  <c r="A330" i="2"/>
  <c r="D329" i="2"/>
  <c r="B329" i="2"/>
  <c r="A328" i="3"/>
  <c r="B327" i="3"/>
  <c r="H329" i="3" l="1"/>
  <c r="C330" i="3"/>
  <c r="J328" i="3"/>
  <c r="K328" i="3"/>
  <c r="F328" i="3"/>
  <c r="D328" i="3"/>
  <c r="E328" i="3" s="1"/>
  <c r="I328" i="3" s="1"/>
  <c r="I143" i="2"/>
  <c r="C144" i="2" s="1"/>
  <c r="A331" i="2"/>
  <c r="B330" i="2"/>
  <c r="D330" i="2"/>
  <c r="B328" i="3"/>
  <c r="A329" i="3"/>
  <c r="H330" i="3" l="1"/>
  <c r="C331" i="3"/>
  <c r="J329" i="3"/>
  <c r="F329" i="3"/>
  <c r="K329" i="3"/>
  <c r="D329" i="3"/>
  <c r="E329" i="3" s="1"/>
  <c r="I329" i="3" s="1"/>
  <c r="H144" i="2"/>
  <c r="J144" i="2" s="1"/>
  <c r="E144" i="2"/>
  <c r="D331" i="2"/>
  <c r="A332" i="2"/>
  <c r="B331" i="2"/>
  <c r="B329" i="3"/>
  <c r="A330" i="3"/>
  <c r="C332" i="3" l="1"/>
  <c r="H331" i="3"/>
  <c r="J330" i="3"/>
  <c r="F330" i="3"/>
  <c r="D330" i="3"/>
  <c r="E330" i="3" s="1"/>
  <c r="I330" i="3" s="1"/>
  <c r="K330" i="3"/>
  <c r="F144" i="2"/>
  <c r="G144" i="2" s="1"/>
  <c r="K144" i="2" s="1"/>
  <c r="I144" i="2"/>
  <c r="C145" i="2" s="1"/>
  <c r="D332" i="2"/>
  <c r="A333" i="2"/>
  <c r="B332" i="2"/>
  <c r="B330" i="3"/>
  <c r="A331" i="3"/>
  <c r="H332" i="3" l="1"/>
  <c r="C333" i="3"/>
  <c r="J331" i="3"/>
  <c r="F331" i="3"/>
  <c r="D331" i="3"/>
  <c r="E331" i="3" s="1"/>
  <c r="I331" i="3" s="1"/>
  <c r="K331" i="3"/>
  <c r="E145" i="2"/>
  <c r="H145" i="2"/>
  <c r="B333" i="2"/>
  <c r="A334" i="2"/>
  <c r="D333" i="2"/>
  <c r="B331" i="3"/>
  <c r="A332" i="3"/>
  <c r="C334" i="3" l="1"/>
  <c r="H333" i="3"/>
  <c r="J332" i="3"/>
  <c r="D332" i="3"/>
  <c r="E332" i="3" s="1"/>
  <c r="I332" i="3" s="1"/>
  <c r="K332" i="3"/>
  <c r="F332" i="3"/>
  <c r="J145" i="2"/>
  <c r="F145" i="2"/>
  <c r="G145" i="2" s="1"/>
  <c r="K145" i="2" s="1"/>
  <c r="D334" i="2"/>
  <c r="A335" i="2"/>
  <c r="B334" i="2"/>
  <c r="B332" i="3"/>
  <c r="A333" i="3"/>
  <c r="J333" i="3" l="1"/>
  <c r="K333" i="3"/>
  <c r="D333" i="3"/>
  <c r="E333" i="3" s="1"/>
  <c r="I333" i="3" s="1"/>
  <c r="F333" i="3"/>
  <c r="H334" i="3"/>
  <c r="C335" i="3"/>
  <c r="I145" i="2"/>
  <c r="C146" i="2" s="1"/>
  <c r="A336" i="2"/>
  <c r="D335" i="2"/>
  <c r="B335" i="2"/>
  <c r="B333" i="3"/>
  <c r="A334" i="3"/>
  <c r="H335" i="3" l="1"/>
  <c r="C336" i="3"/>
  <c r="J334" i="3"/>
  <c r="F334" i="3"/>
  <c r="D334" i="3"/>
  <c r="K334" i="3"/>
  <c r="E334" i="3"/>
  <c r="I334" i="3" s="1"/>
  <c r="H146" i="2"/>
  <c r="E146" i="2"/>
  <c r="D336" i="2"/>
  <c r="A337" i="2"/>
  <c r="B336" i="2"/>
  <c r="B334" i="3"/>
  <c r="A335" i="3"/>
  <c r="C337" i="3" l="1"/>
  <c r="H336" i="3"/>
  <c r="J335" i="3"/>
  <c r="D335" i="3"/>
  <c r="E335" i="3" s="1"/>
  <c r="I335" i="3" s="1"/>
  <c r="K335" i="3"/>
  <c r="F335" i="3"/>
  <c r="F146" i="2"/>
  <c r="G146" i="2" s="1"/>
  <c r="K146" i="2" s="1"/>
  <c r="I146" i="2"/>
  <c r="C147" i="2" s="1"/>
  <c r="J146" i="2"/>
  <c r="A338" i="2"/>
  <c r="B337" i="2"/>
  <c r="D337" i="2"/>
  <c r="B335" i="3"/>
  <c r="A336" i="3"/>
  <c r="J336" i="3" l="1"/>
  <c r="D336" i="3"/>
  <c r="E336" i="3" s="1"/>
  <c r="I336" i="3" s="1"/>
  <c r="K336" i="3"/>
  <c r="F336" i="3"/>
  <c r="C338" i="3"/>
  <c r="H337" i="3"/>
  <c r="H147" i="2"/>
  <c r="E147" i="2"/>
  <c r="A339" i="2"/>
  <c r="B338" i="2"/>
  <c r="D338" i="2"/>
  <c r="B336" i="3"/>
  <c r="A337" i="3"/>
  <c r="J337" i="3" l="1"/>
  <c r="F337" i="3"/>
  <c r="K337" i="3"/>
  <c r="D337" i="3"/>
  <c r="E337" i="3"/>
  <c r="I337" i="3" s="1"/>
  <c r="H338" i="3"/>
  <c r="C339" i="3"/>
  <c r="F147" i="2"/>
  <c r="G147" i="2" s="1"/>
  <c r="K147" i="2" s="1"/>
  <c r="I147" i="2"/>
  <c r="C148" i="2" s="1"/>
  <c r="J147" i="2"/>
  <c r="A340" i="2"/>
  <c r="B339" i="2"/>
  <c r="D339" i="2"/>
  <c r="B337" i="3"/>
  <c r="A338" i="3"/>
  <c r="H339" i="3" l="1"/>
  <c r="C340" i="3"/>
  <c r="J338" i="3"/>
  <c r="D338" i="3"/>
  <c r="E338" i="3" s="1"/>
  <c r="I338" i="3" s="1"/>
  <c r="K338" i="3"/>
  <c r="F338" i="3"/>
  <c r="H148" i="2"/>
  <c r="E148" i="2"/>
  <c r="D340" i="2"/>
  <c r="A341" i="2"/>
  <c r="B340" i="2"/>
  <c r="A339" i="3"/>
  <c r="B338" i="3"/>
  <c r="C341" i="3" l="1"/>
  <c r="H340" i="3"/>
  <c r="J339" i="3"/>
  <c r="F339" i="3"/>
  <c r="D339" i="3"/>
  <c r="E339" i="3" s="1"/>
  <c r="I339" i="3" s="1"/>
  <c r="K339" i="3"/>
  <c r="I148" i="2"/>
  <c r="C149" i="2" s="1"/>
  <c r="F148" i="2"/>
  <c r="G148" i="2" s="1"/>
  <c r="K148" i="2" s="1"/>
  <c r="J148" i="2"/>
  <c r="B341" i="2"/>
  <c r="A342" i="2"/>
  <c r="D341" i="2"/>
  <c r="A340" i="3"/>
  <c r="B339" i="3"/>
  <c r="J340" i="3" l="1"/>
  <c r="K340" i="3"/>
  <c r="F340" i="3"/>
  <c r="D340" i="3"/>
  <c r="E340" i="3" s="1"/>
  <c r="I340" i="3" s="1"/>
  <c r="H341" i="3"/>
  <c r="C342" i="3"/>
  <c r="E149" i="2"/>
  <c r="H149" i="2"/>
  <c r="D342" i="2"/>
  <c r="A343" i="2"/>
  <c r="B342" i="2"/>
  <c r="B340" i="3"/>
  <c r="A341" i="3"/>
  <c r="H342" i="3" l="1"/>
  <c r="C343" i="3"/>
  <c r="J341" i="3"/>
  <c r="K341" i="3"/>
  <c r="D341" i="3"/>
  <c r="E341" i="3" s="1"/>
  <c r="I341" i="3" s="1"/>
  <c r="F341" i="3"/>
  <c r="J149" i="2"/>
  <c r="F149" i="2"/>
  <c r="G149" i="2" s="1"/>
  <c r="K149" i="2" s="1"/>
  <c r="I149" i="2"/>
  <c r="C150" i="2" s="1"/>
  <c r="A344" i="2"/>
  <c r="B343" i="2"/>
  <c r="D343" i="2"/>
  <c r="A342" i="3"/>
  <c r="B341" i="3"/>
  <c r="C344" i="3" l="1"/>
  <c r="H343" i="3"/>
  <c r="J342" i="3"/>
  <c r="D342" i="3"/>
  <c r="E342" i="3" s="1"/>
  <c r="I342" i="3" s="1"/>
  <c r="K342" i="3"/>
  <c r="F342" i="3"/>
  <c r="H150" i="2"/>
  <c r="E150" i="2"/>
  <c r="A345" i="2"/>
  <c r="D344" i="2"/>
  <c r="B344" i="2"/>
  <c r="A343" i="3"/>
  <c r="B342" i="3"/>
  <c r="J343" i="3" l="1"/>
  <c r="K343" i="3"/>
  <c r="F343" i="3"/>
  <c r="D343" i="3"/>
  <c r="E343" i="3" s="1"/>
  <c r="I343" i="3" s="1"/>
  <c r="H344" i="3"/>
  <c r="C345" i="3"/>
  <c r="F150" i="2"/>
  <c r="G150" i="2" s="1"/>
  <c r="K150" i="2" s="1"/>
  <c r="I150" i="2"/>
  <c r="C151" i="2" s="1"/>
  <c r="J150" i="2"/>
  <c r="A346" i="2"/>
  <c r="D345" i="2"/>
  <c r="B345" i="2"/>
  <c r="B343" i="3"/>
  <c r="A344" i="3"/>
  <c r="C346" i="3" l="1"/>
  <c r="H345" i="3"/>
  <c r="J344" i="3"/>
  <c r="D344" i="3"/>
  <c r="F344" i="3"/>
  <c r="K344" i="3"/>
  <c r="E344" i="3"/>
  <c r="I344" i="3" s="1"/>
  <c r="H151" i="2"/>
  <c r="E151" i="2"/>
  <c r="A347" i="2"/>
  <c r="D346" i="2"/>
  <c r="B346" i="2"/>
  <c r="B344" i="3"/>
  <c r="A345" i="3"/>
  <c r="J345" i="3" l="1"/>
  <c r="K345" i="3"/>
  <c r="D345" i="3"/>
  <c r="E345" i="3" s="1"/>
  <c r="I345" i="3" s="1"/>
  <c r="F345" i="3"/>
  <c r="H346" i="3"/>
  <c r="C347" i="3"/>
  <c r="F151" i="2"/>
  <c r="G151" i="2" s="1"/>
  <c r="K151" i="2" s="1"/>
  <c r="I151" i="2"/>
  <c r="C152" i="2" s="1"/>
  <c r="J151" i="2"/>
  <c r="A348" i="2"/>
  <c r="B347" i="2"/>
  <c r="D347" i="2"/>
  <c r="A346" i="3"/>
  <c r="B345" i="3"/>
  <c r="J346" i="3" l="1"/>
  <c r="F346" i="3"/>
  <c r="K346" i="3"/>
  <c r="D346" i="3"/>
  <c r="C348" i="3"/>
  <c r="H347" i="3"/>
  <c r="E346" i="3"/>
  <c r="I346" i="3" s="1"/>
  <c r="H152" i="2"/>
  <c r="E152" i="2"/>
  <c r="D348" i="2"/>
  <c r="A349" i="2"/>
  <c r="B348" i="2"/>
  <c r="B346" i="3"/>
  <c r="A347" i="3"/>
  <c r="J347" i="3" l="1"/>
  <c r="D347" i="3"/>
  <c r="K347" i="3"/>
  <c r="F347" i="3"/>
  <c r="E347" i="3"/>
  <c r="I347" i="3" s="1"/>
  <c r="H348" i="3"/>
  <c r="C349" i="3"/>
  <c r="F152" i="2"/>
  <c r="G152" i="2" s="1"/>
  <c r="K152" i="2" s="1"/>
  <c r="I152" i="2"/>
  <c r="C153" i="2" s="1"/>
  <c r="J152" i="2"/>
  <c r="A350" i="2"/>
  <c r="B349" i="2"/>
  <c r="D349" i="2"/>
  <c r="B347" i="3"/>
  <c r="A348" i="3"/>
  <c r="J348" i="3" l="1"/>
  <c r="D348" i="3"/>
  <c r="F348" i="3"/>
  <c r="K348" i="3"/>
  <c r="E348" i="3"/>
  <c r="I348" i="3" s="1"/>
  <c r="H349" i="3"/>
  <c r="C350" i="3"/>
  <c r="H153" i="2"/>
  <c r="E153" i="2"/>
  <c r="A351" i="2"/>
  <c r="B350" i="2"/>
  <c r="D350" i="2"/>
  <c r="A349" i="3"/>
  <c r="B348" i="3"/>
  <c r="C351" i="3" l="1"/>
  <c r="H350" i="3"/>
  <c r="J349" i="3"/>
  <c r="K349" i="3"/>
  <c r="D349" i="3"/>
  <c r="F349" i="3"/>
  <c r="E349" i="3"/>
  <c r="I349" i="3" s="1"/>
  <c r="F153" i="2"/>
  <c r="G153" i="2" s="1"/>
  <c r="K153" i="2" s="1"/>
  <c r="I153" i="2"/>
  <c r="C154" i="2" s="1"/>
  <c r="J153" i="2"/>
  <c r="A352" i="2"/>
  <c r="B351" i="2"/>
  <c r="D351" i="2"/>
  <c r="B349" i="3"/>
  <c r="A350" i="3"/>
  <c r="J350" i="3" l="1"/>
  <c r="F350" i="3"/>
  <c r="K350" i="3"/>
  <c r="D350" i="3"/>
  <c r="E350" i="3"/>
  <c r="I350" i="3" s="1"/>
  <c r="C352" i="3"/>
  <c r="H351" i="3"/>
  <c r="H154" i="2"/>
  <c r="E154" i="2"/>
  <c r="D352" i="2"/>
  <c r="B352" i="2"/>
  <c r="A353" i="2"/>
  <c r="B350" i="3"/>
  <c r="A351" i="3"/>
  <c r="C353" i="3" l="1"/>
  <c r="H352" i="3"/>
  <c r="J351" i="3"/>
  <c r="D351" i="3"/>
  <c r="E351" i="3" s="1"/>
  <c r="I351" i="3" s="1"/>
  <c r="K351" i="3"/>
  <c r="F351" i="3"/>
  <c r="F154" i="2"/>
  <c r="G154" i="2" s="1"/>
  <c r="K154" i="2" s="1"/>
  <c r="I154" i="2"/>
  <c r="C155" i="2" s="1"/>
  <c r="J154" i="2"/>
  <c r="A354" i="2"/>
  <c r="D353" i="2"/>
  <c r="B353" i="2"/>
  <c r="A352" i="3"/>
  <c r="B351" i="3"/>
  <c r="J352" i="3" l="1"/>
  <c r="D352" i="3"/>
  <c r="E352" i="3" s="1"/>
  <c r="I352" i="3" s="1"/>
  <c r="K352" i="3"/>
  <c r="F352" i="3"/>
  <c r="H353" i="3"/>
  <c r="C354" i="3"/>
  <c r="H155" i="2"/>
  <c r="E155" i="2"/>
  <c r="D354" i="2"/>
  <c r="A355" i="2"/>
  <c r="B354" i="2"/>
  <c r="B352" i="3"/>
  <c r="A353" i="3"/>
  <c r="C355" i="3" l="1"/>
  <c r="H354" i="3"/>
  <c r="J353" i="3"/>
  <c r="D353" i="3"/>
  <c r="E353" i="3" s="1"/>
  <c r="I353" i="3" s="1"/>
  <c r="F353" i="3"/>
  <c r="K353" i="3"/>
  <c r="F155" i="2"/>
  <c r="G155" i="2" s="1"/>
  <c r="K155" i="2" s="1"/>
  <c r="I155" i="2"/>
  <c r="C156" i="2" s="1"/>
  <c r="J155" i="2"/>
  <c r="A356" i="2"/>
  <c r="D355" i="2"/>
  <c r="B355" i="2"/>
  <c r="B353" i="3"/>
  <c r="A354" i="3"/>
  <c r="J354" i="3" l="1"/>
  <c r="F354" i="3"/>
  <c r="D354" i="3"/>
  <c r="E354" i="3" s="1"/>
  <c r="I354" i="3" s="1"/>
  <c r="K354" i="3"/>
  <c r="H355" i="3"/>
  <c r="C356" i="3"/>
  <c r="E156" i="2"/>
  <c r="H156" i="2"/>
  <c r="J156" i="2" s="1"/>
  <c r="D356" i="2"/>
  <c r="A357" i="2"/>
  <c r="B356" i="2"/>
  <c r="B354" i="3"/>
  <c r="A355" i="3"/>
  <c r="J355" i="3" l="1"/>
  <c r="F355" i="3"/>
  <c r="D355" i="3"/>
  <c r="K355" i="3"/>
  <c r="E355" i="3"/>
  <c r="I355" i="3" s="1"/>
  <c r="H356" i="3"/>
  <c r="C357" i="3"/>
  <c r="F156" i="2"/>
  <c r="G156" i="2" s="1"/>
  <c r="K156" i="2" s="1"/>
  <c r="I156" i="2"/>
  <c r="C157" i="2" s="1"/>
  <c r="A358" i="2"/>
  <c r="B357" i="2"/>
  <c r="D357" i="2"/>
  <c r="B355" i="3"/>
  <c r="A356" i="3"/>
  <c r="C358" i="3" l="1"/>
  <c r="H357" i="3"/>
  <c r="J356" i="3"/>
  <c r="K356" i="3"/>
  <c r="D356" i="3"/>
  <c r="E356" i="3" s="1"/>
  <c r="I356" i="3" s="1"/>
  <c r="F356" i="3"/>
  <c r="E157" i="2"/>
  <c r="H157" i="2"/>
  <c r="D358" i="2"/>
  <c r="A359" i="2"/>
  <c r="B358" i="2"/>
  <c r="A357" i="3"/>
  <c r="B356" i="3"/>
  <c r="C359" i="3" l="1"/>
  <c r="H358" i="3"/>
  <c r="J357" i="3"/>
  <c r="F357" i="3"/>
  <c r="K357" i="3"/>
  <c r="D357" i="3"/>
  <c r="E357" i="3" s="1"/>
  <c r="I357" i="3" s="1"/>
  <c r="J157" i="2"/>
  <c r="F157" i="2"/>
  <c r="G157" i="2" s="1"/>
  <c r="K157" i="2" s="1"/>
  <c r="I157" i="2"/>
  <c r="C158" i="2" s="1"/>
  <c r="A360" i="2"/>
  <c r="D359" i="2"/>
  <c r="B359" i="2"/>
  <c r="B357" i="3"/>
  <c r="A358" i="3"/>
  <c r="J358" i="3" l="1"/>
  <c r="D358" i="3"/>
  <c r="E358" i="3" s="1"/>
  <c r="I358" i="3" s="1"/>
  <c r="F358" i="3"/>
  <c r="K358" i="3"/>
  <c r="C360" i="3"/>
  <c r="H359" i="3"/>
  <c r="H158" i="2"/>
  <c r="E158" i="2"/>
  <c r="A361" i="2"/>
  <c r="D360" i="2"/>
  <c r="B360" i="2"/>
  <c r="A359" i="3"/>
  <c r="B358" i="3"/>
  <c r="J359" i="3" l="1"/>
  <c r="F359" i="3"/>
  <c r="D359" i="3"/>
  <c r="E359" i="3" s="1"/>
  <c r="I359" i="3" s="1"/>
  <c r="K359" i="3"/>
  <c r="H360" i="3"/>
  <c r="C361" i="3"/>
  <c r="F158" i="2"/>
  <c r="G158" i="2" s="1"/>
  <c r="K158" i="2" s="1"/>
  <c r="I158" i="2"/>
  <c r="C159" i="2" s="1"/>
  <c r="J158" i="2"/>
  <c r="A362" i="2"/>
  <c r="B361" i="2"/>
  <c r="D361" i="2"/>
  <c r="B359" i="3"/>
  <c r="A360" i="3"/>
  <c r="C362" i="3" l="1"/>
  <c r="H361" i="3"/>
  <c r="J360" i="3"/>
  <c r="D360" i="3"/>
  <c r="E360" i="3" s="1"/>
  <c r="I360" i="3" s="1"/>
  <c r="K360" i="3"/>
  <c r="F360" i="3"/>
  <c r="E159" i="2"/>
  <c r="H159" i="2"/>
  <c r="A363" i="2"/>
  <c r="B362" i="2"/>
  <c r="D362" i="2"/>
  <c r="B360" i="3"/>
  <c r="A361" i="3"/>
  <c r="J361" i="3" l="1"/>
  <c r="K361" i="3"/>
  <c r="F361" i="3"/>
  <c r="D361" i="3"/>
  <c r="H362" i="3"/>
  <c r="C363" i="3"/>
  <c r="J159" i="2"/>
  <c r="F159" i="2"/>
  <c r="G159" i="2" s="1"/>
  <c r="K159" i="2" s="1"/>
  <c r="I159" i="2"/>
  <c r="C160" i="2" s="1"/>
  <c r="D363" i="2"/>
  <c r="A364" i="2"/>
  <c r="B363" i="2"/>
  <c r="B361" i="3"/>
  <c r="A362" i="3"/>
  <c r="E361" i="3"/>
  <c r="I361" i="3" s="1"/>
  <c r="C364" i="3" l="1"/>
  <c r="H363" i="3"/>
  <c r="J362" i="3"/>
  <c r="F362" i="3"/>
  <c r="K362" i="3"/>
  <c r="D362" i="3"/>
  <c r="E362" i="3"/>
  <c r="I362" i="3" s="1"/>
  <c r="H160" i="2"/>
  <c r="J160" i="2" s="1"/>
  <c r="E160" i="2"/>
  <c r="D364" i="2"/>
  <c r="A365" i="2"/>
  <c r="B364" i="2"/>
  <c r="B362" i="3"/>
  <c r="A363" i="3"/>
  <c r="J363" i="3" l="1"/>
  <c r="D363" i="3"/>
  <c r="K363" i="3"/>
  <c r="F363" i="3"/>
  <c r="H364" i="3"/>
  <c r="C365" i="3"/>
  <c r="F160" i="2"/>
  <c r="G160" i="2" s="1"/>
  <c r="K160" i="2" s="1"/>
  <c r="I160" i="2"/>
  <c r="C161" i="2" s="1"/>
  <c r="A366" i="2"/>
  <c r="D365" i="2"/>
  <c r="B365" i="2"/>
  <c r="B363" i="3"/>
  <c r="A364" i="3"/>
  <c r="E363" i="3"/>
  <c r="I363" i="3" s="1"/>
  <c r="H365" i="3" l="1"/>
  <c r="C366" i="3"/>
  <c r="J364" i="3"/>
  <c r="D364" i="3"/>
  <c r="E364" i="3" s="1"/>
  <c r="I364" i="3" s="1"/>
  <c r="K364" i="3"/>
  <c r="F364" i="3"/>
  <c r="E161" i="2"/>
  <c r="H161" i="2"/>
  <c r="J161" i="2" s="1"/>
  <c r="A367" i="2"/>
  <c r="B366" i="2"/>
  <c r="D366" i="2"/>
  <c r="A365" i="3"/>
  <c r="B364" i="3"/>
  <c r="C367" i="3" l="1"/>
  <c r="H366" i="3"/>
  <c r="J365" i="3"/>
  <c r="D365" i="3"/>
  <c r="E365" i="3" s="1"/>
  <c r="I365" i="3" s="1"/>
  <c r="K365" i="3"/>
  <c r="F365" i="3"/>
  <c r="F161" i="2"/>
  <c r="G161" i="2" s="1"/>
  <c r="K161" i="2" s="1"/>
  <c r="I161" i="2"/>
  <c r="C162" i="2" s="1"/>
  <c r="D367" i="2"/>
  <c r="A368" i="2"/>
  <c r="B367" i="2"/>
  <c r="B365" i="3"/>
  <c r="A366" i="3"/>
  <c r="J366" i="3" l="1"/>
  <c r="K366" i="3"/>
  <c r="D366" i="3"/>
  <c r="E366" i="3" s="1"/>
  <c r="I366" i="3" s="1"/>
  <c r="F366" i="3"/>
  <c r="H367" i="3"/>
  <c r="C368" i="3"/>
  <c r="H162" i="2"/>
  <c r="J162" i="2" s="1"/>
  <c r="E162" i="2"/>
  <c r="D368" i="2"/>
  <c r="A369" i="2"/>
  <c r="B368" i="2"/>
  <c r="B366" i="3"/>
  <c r="A367" i="3"/>
  <c r="H368" i="3" l="1"/>
  <c r="C369" i="3"/>
  <c r="J367" i="3"/>
  <c r="F367" i="3"/>
  <c r="K367" i="3"/>
  <c r="D367" i="3"/>
  <c r="E367" i="3"/>
  <c r="I367" i="3" s="1"/>
  <c r="F162" i="2"/>
  <c r="G162" i="2" s="1"/>
  <c r="K162" i="2" s="1"/>
  <c r="I162" i="2"/>
  <c r="C163" i="2" s="1"/>
  <c r="A370" i="2"/>
  <c r="B369" i="2"/>
  <c r="D369" i="2"/>
  <c r="B367" i="3"/>
  <c r="A368" i="3"/>
  <c r="H369" i="3" l="1"/>
  <c r="C370" i="3"/>
  <c r="J368" i="3"/>
  <c r="F368" i="3"/>
  <c r="K368" i="3"/>
  <c r="D368" i="3"/>
  <c r="E368" i="3" s="1"/>
  <c r="I368" i="3" s="1"/>
  <c r="H163" i="2"/>
  <c r="J163" i="2" s="1"/>
  <c r="E163" i="2"/>
  <c r="A371" i="2"/>
  <c r="D370" i="2"/>
  <c r="B370" i="2"/>
  <c r="B368" i="3"/>
  <c r="A369" i="3"/>
  <c r="C371" i="3" l="1"/>
  <c r="H370" i="3"/>
  <c r="J369" i="3"/>
  <c r="D369" i="3"/>
  <c r="E369" i="3" s="1"/>
  <c r="I369" i="3" s="1"/>
  <c r="F369" i="3"/>
  <c r="K369" i="3"/>
  <c r="F163" i="2"/>
  <c r="G163" i="2" s="1"/>
  <c r="K163" i="2" s="1"/>
  <c r="I163" i="2"/>
  <c r="C164" i="2" s="1"/>
  <c r="A372" i="2"/>
  <c r="B371" i="2"/>
  <c r="D371" i="2"/>
  <c r="A370" i="3"/>
  <c r="B369" i="3"/>
  <c r="J370" i="3" l="1"/>
  <c r="D370" i="3"/>
  <c r="E370" i="3" s="1"/>
  <c r="I370" i="3" s="1"/>
  <c r="F370" i="3"/>
  <c r="K370" i="3"/>
  <c r="C372" i="3"/>
  <c r="H371" i="3"/>
  <c r="E164" i="2"/>
  <c r="H164" i="2"/>
  <c r="J164" i="2" s="1"/>
  <c r="D372" i="2"/>
  <c r="A373" i="2"/>
  <c r="B372" i="2"/>
  <c r="B370" i="3"/>
  <c r="A371" i="3"/>
  <c r="J371" i="3" l="1"/>
  <c r="K371" i="3"/>
  <c r="F371" i="3"/>
  <c r="D371" i="3"/>
  <c r="H372" i="3"/>
  <c r="C373" i="3"/>
  <c r="E371" i="3"/>
  <c r="I371" i="3" s="1"/>
  <c r="I164" i="2"/>
  <c r="C165" i="2" s="1"/>
  <c r="F164" i="2"/>
  <c r="G164" i="2" s="1"/>
  <c r="K164" i="2" s="1"/>
  <c r="A374" i="2"/>
  <c r="D373" i="2"/>
  <c r="B373" i="2"/>
  <c r="B371" i="3"/>
  <c r="A372" i="3"/>
  <c r="H373" i="3" l="1"/>
  <c r="C374" i="3"/>
  <c r="J372" i="3"/>
  <c r="D372" i="3"/>
  <c r="E372" i="3" s="1"/>
  <c r="I372" i="3" s="1"/>
  <c r="F372" i="3"/>
  <c r="K372" i="3"/>
  <c r="H165" i="2"/>
  <c r="E165" i="2"/>
  <c r="A375" i="2"/>
  <c r="D374" i="2"/>
  <c r="B374" i="2"/>
  <c r="B372" i="3"/>
  <c r="A373" i="3"/>
  <c r="C375" i="3" l="1"/>
  <c r="H374" i="3"/>
  <c r="J373" i="3"/>
  <c r="F373" i="3"/>
  <c r="K373" i="3"/>
  <c r="D373" i="3"/>
  <c r="E373" i="3" s="1"/>
  <c r="I373" i="3" s="1"/>
  <c r="F165" i="2"/>
  <c r="G165" i="2" s="1"/>
  <c r="K165" i="2" s="1"/>
  <c r="I165" i="2"/>
  <c r="C166" i="2" s="1"/>
  <c r="J165" i="2"/>
  <c r="A376" i="2"/>
  <c r="B375" i="2"/>
  <c r="D375" i="2"/>
  <c r="B373" i="3"/>
  <c r="A374" i="3"/>
  <c r="J374" i="3" l="1"/>
  <c r="K374" i="3"/>
  <c r="F374" i="3"/>
  <c r="D374" i="3"/>
  <c r="H375" i="3"/>
  <c r="C376" i="3"/>
  <c r="E166" i="2"/>
  <c r="H166" i="2"/>
  <c r="A377" i="2"/>
  <c r="B376" i="2"/>
  <c r="D376" i="2"/>
  <c r="A375" i="3"/>
  <c r="B374" i="3"/>
  <c r="E374" i="3"/>
  <c r="I374" i="3" s="1"/>
  <c r="C377" i="3" l="1"/>
  <c r="H376" i="3"/>
  <c r="J375" i="3"/>
  <c r="K375" i="3"/>
  <c r="D375" i="3"/>
  <c r="F375" i="3"/>
  <c r="E375" i="3"/>
  <c r="I375" i="3" s="1"/>
  <c r="J166" i="2"/>
  <c r="F166" i="2"/>
  <c r="G166" i="2" s="1"/>
  <c r="K166" i="2" s="1"/>
  <c r="I166" i="2"/>
  <c r="C167" i="2" s="1"/>
  <c r="A378" i="2"/>
  <c r="B377" i="2"/>
  <c r="D377" i="2"/>
  <c r="A376" i="3"/>
  <c r="B375" i="3"/>
  <c r="J376" i="3" l="1"/>
  <c r="F376" i="3"/>
  <c r="D376" i="3"/>
  <c r="E376" i="3" s="1"/>
  <c r="I376" i="3" s="1"/>
  <c r="K376" i="3"/>
  <c r="C378" i="3"/>
  <c r="H377" i="3"/>
  <c r="H167" i="2"/>
  <c r="E167" i="2"/>
  <c r="A379" i="2"/>
  <c r="B378" i="2"/>
  <c r="D378" i="2"/>
  <c r="A377" i="3"/>
  <c r="B376" i="3"/>
  <c r="J377" i="3" l="1"/>
  <c r="K377" i="3"/>
  <c r="D377" i="3"/>
  <c r="F377" i="3"/>
  <c r="C379" i="3"/>
  <c r="H378" i="3"/>
  <c r="E377" i="3"/>
  <c r="I377" i="3" s="1"/>
  <c r="F167" i="2"/>
  <c r="G167" i="2" s="1"/>
  <c r="K167" i="2" s="1"/>
  <c r="I167" i="2"/>
  <c r="C168" i="2" s="1"/>
  <c r="J167" i="2"/>
  <c r="A380" i="2"/>
  <c r="B379" i="2"/>
  <c r="D379" i="2"/>
  <c r="B377" i="3"/>
  <c r="A378" i="3"/>
  <c r="J378" i="3" l="1"/>
  <c r="D378" i="3"/>
  <c r="K378" i="3"/>
  <c r="F378" i="3"/>
  <c r="C380" i="3"/>
  <c r="H379" i="3"/>
  <c r="E168" i="2"/>
  <c r="H168" i="2"/>
  <c r="D380" i="2"/>
  <c r="A381" i="2"/>
  <c r="B380" i="2"/>
  <c r="B378" i="3"/>
  <c r="A379" i="3"/>
  <c r="E378" i="3"/>
  <c r="I378" i="3" s="1"/>
  <c r="J379" i="3" l="1"/>
  <c r="F379" i="3"/>
  <c r="D379" i="3"/>
  <c r="K379" i="3"/>
  <c r="H380" i="3"/>
  <c r="C381" i="3"/>
  <c r="J168" i="2"/>
  <c r="F168" i="2"/>
  <c r="G168" i="2" s="1"/>
  <c r="K168" i="2" s="1"/>
  <c r="I168" i="2"/>
  <c r="C169" i="2" s="1"/>
  <c r="A382" i="2"/>
  <c r="D381" i="2"/>
  <c r="B381" i="2"/>
  <c r="B379" i="3"/>
  <c r="A380" i="3"/>
  <c r="E379" i="3"/>
  <c r="I379" i="3" s="1"/>
  <c r="J380" i="3" l="1"/>
  <c r="D380" i="3"/>
  <c r="E380" i="3" s="1"/>
  <c r="I380" i="3" s="1"/>
  <c r="K380" i="3"/>
  <c r="F380" i="3"/>
  <c r="H381" i="3"/>
  <c r="C382" i="3"/>
  <c r="E169" i="2"/>
  <c r="H169" i="2"/>
  <c r="B382" i="2"/>
  <c r="A383" i="2"/>
  <c r="D382" i="2"/>
  <c r="A381" i="3"/>
  <c r="B380" i="3"/>
  <c r="C383" i="3" l="1"/>
  <c r="H382" i="3"/>
  <c r="J381" i="3"/>
  <c r="F381" i="3"/>
  <c r="D381" i="3"/>
  <c r="K381" i="3"/>
  <c r="E381" i="3"/>
  <c r="I381" i="3" s="1"/>
  <c r="J169" i="2"/>
  <c r="F169" i="2"/>
  <c r="G169" i="2" s="1"/>
  <c r="K169" i="2" s="1"/>
  <c r="I169" i="2"/>
  <c r="C170" i="2" s="1"/>
  <c r="A384" i="2"/>
  <c r="B383" i="2"/>
  <c r="D383" i="2"/>
  <c r="B381" i="3"/>
  <c r="A382" i="3"/>
  <c r="J382" i="3" l="1"/>
  <c r="F382" i="3"/>
  <c r="K382" i="3"/>
  <c r="D382" i="3"/>
  <c r="C384" i="3"/>
  <c r="H383" i="3"/>
  <c r="E170" i="2"/>
  <c r="H170" i="2"/>
  <c r="A385" i="2"/>
  <c r="D384" i="2"/>
  <c r="B384" i="2"/>
  <c r="B382" i="3"/>
  <c r="A383" i="3"/>
  <c r="E382" i="3"/>
  <c r="I382" i="3" s="1"/>
  <c r="J383" i="3" l="1"/>
  <c r="D383" i="3"/>
  <c r="K383" i="3"/>
  <c r="F383" i="3"/>
  <c r="H384" i="3"/>
  <c r="C385" i="3"/>
  <c r="E383" i="3"/>
  <c r="I383" i="3" s="1"/>
  <c r="J170" i="2"/>
  <c r="F170" i="2"/>
  <c r="G170" i="2" s="1"/>
  <c r="K170" i="2" s="1"/>
  <c r="I170" i="2"/>
  <c r="C171" i="2" s="1"/>
  <c r="A386" i="2"/>
  <c r="B385" i="2"/>
  <c r="D385" i="2"/>
  <c r="B383" i="3"/>
  <c r="A384" i="3"/>
  <c r="H385" i="3" l="1"/>
  <c r="C386" i="3"/>
  <c r="J384" i="3"/>
  <c r="F384" i="3"/>
  <c r="K384" i="3"/>
  <c r="D384" i="3"/>
  <c r="E384" i="3" s="1"/>
  <c r="I384" i="3" s="1"/>
  <c r="H171" i="2"/>
  <c r="E171" i="2"/>
  <c r="A387" i="2"/>
  <c r="D386" i="2"/>
  <c r="B386" i="2"/>
  <c r="B384" i="3"/>
  <c r="A385" i="3"/>
  <c r="H386" i="3" l="1"/>
  <c r="C387" i="3"/>
  <c r="J385" i="3"/>
  <c r="D385" i="3"/>
  <c r="F385" i="3"/>
  <c r="K385" i="3"/>
  <c r="F171" i="2"/>
  <c r="G171" i="2" s="1"/>
  <c r="K171" i="2" s="1"/>
  <c r="I171" i="2"/>
  <c r="C172" i="2" s="1"/>
  <c r="J171" i="2"/>
  <c r="D387" i="2"/>
  <c r="A388" i="2"/>
  <c r="B387" i="2"/>
  <c r="B385" i="3"/>
  <c r="A386" i="3"/>
  <c r="E385" i="3"/>
  <c r="I385" i="3" s="1"/>
  <c r="H387" i="3" l="1"/>
  <c r="C388" i="3"/>
  <c r="J386" i="3"/>
  <c r="F386" i="3"/>
  <c r="D386" i="3"/>
  <c r="E386" i="3" s="1"/>
  <c r="I386" i="3" s="1"/>
  <c r="K386" i="3"/>
  <c r="E172" i="2"/>
  <c r="H172" i="2"/>
  <c r="J172" i="2" s="1"/>
  <c r="A389" i="2"/>
  <c r="D388" i="2"/>
  <c r="B388" i="2"/>
  <c r="B386" i="3"/>
  <c r="A387" i="3"/>
  <c r="J387" i="3" l="1"/>
  <c r="F387" i="3"/>
  <c r="K387" i="3"/>
  <c r="D387" i="3"/>
  <c r="E387" i="3" s="1"/>
  <c r="I387" i="3" s="1"/>
  <c r="H388" i="3"/>
  <c r="C389" i="3"/>
  <c r="F172" i="2"/>
  <c r="G172" i="2" s="1"/>
  <c r="K172" i="2" s="1"/>
  <c r="I172" i="2"/>
  <c r="C173" i="2" s="1"/>
  <c r="B389" i="2"/>
  <c r="A390" i="2"/>
  <c r="D389" i="2"/>
  <c r="B387" i="3"/>
  <c r="A388" i="3"/>
  <c r="J388" i="3" l="1"/>
  <c r="D388" i="3"/>
  <c r="E388" i="3" s="1"/>
  <c r="I388" i="3" s="1"/>
  <c r="F388" i="3"/>
  <c r="K388" i="3"/>
  <c r="H389" i="3"/>
  <c r="C390" i="3"/>
  <c r="H173" i="2"/>
  <c r="E173" i="2"/>
  <c r="A391" i="2"/>
  <c r="B390" i="2"/>
  <c r="D390" i="2"/>
  <c r="A389" i="3"/>
  <c r="B388" i="3"/>
  <c r="J389" i="3" l="1"/>
  <c r="D389" i="3"/>
  <c r="E389" i="3" s="1"/>
  <c r="I389" i="3" s="1"/>
  <c r="K389" i="3"/>
  <c r="F389" i="3"/>
  <c r="H390" i="3"/>
  <c r="C391" i="3"/>
  <c r="F173" i="2"/>
  <c r="G173" i="2" s="1"/>
  <c r="K173" i="2" s="1"/>
  <c r="I173" i="2"/>
  <c r="C174" i="2" s="1"/>
  <c r="J173" i="2"/>
  <c r="A392" i="2"/>
  <c r="B391" i="2"/>
  <c r="D391" i="2"/>
  <c r="B389" i="3"/>
  <c r="A390" i="3"/>
  <c r="C392" i="3" l="1"/>
  <c r="H391" i="3"/>
  <c r="J390" i="3"/>
  <c r="D390" i="3"/>
  <c r="F390" i="3"/>
  <c r="K390" i="3"/>
  <c r="H174" i="2"/>
  <c r="E174" i="2"/>
  <c r="A393" i="2"/>
  <c r="B392" i="2"/>
  <c r="D392" i="2"/>
  <c r="A391" i="3"/>
  <c r="B390" i="3"/>
  <c r="E390" i="3"/>
  <c r="I390" i="3" s="1"/>
  <c r="J391" i="3" l="1"/>
  <c r="D391" i="3"/>
  <c r="E391" i="3" s="1"/>
  <c r="I391" i="3" s="1"/>
  <c r="F391" i="3"/>
  <c r="K391" i="3"/>
  <c r="H392" i="3"/>
  <c r="C393" i="3"/>
  <c r="F174" i="2"/>
  <c r="G174" i="2" s="1"/>
  <c r="K174" i="2" s="1"/>
  <c r="I174" i="2"/>
  <c r="C175" i="2" s="1"/>
  <c r="J174" i="2"/>
  <c r="A394" i="2"/>
  <c r="D393" i="2"/>
  <c r="B393" i="2"/>
  <c r="B391" i="3"/>
  <c r="A392" i="3"/>
  <c r="J392" i="3" l="1"/>
  <c r="D392" i="3"/>
  <c r="E392" i="3" s="1"/>
  <c r="I392" i="3" s="1"/>
  <c r="F392" i="3"/>
  <c r="K392" i="3"/>
  <c r="C394" i="3"/>
  <c r="H393" i="3"/>
  <c r="H175" i="2"/>
  <c r="E175" i="2"/>
  <c r="D394" i="2"/>
  <c r="A395" i="2"/>
  <c r="B394" i="2"/>
  <c r="A393" i="3"/>
  <c r="B392" i="3"/>
  <c r="J393" i="3" l="1"/>
  <c r="K393" i="3"/>
  <c r="F393" i="3"/>
  <c r="D393" i="3"/>
  <c r="C395" i="3"/>
  <c r="H394" i="3"/>
  <c r="E393" i="3"/>
  <c r="I393" i="3" s="1"/>
  <c r="F175" i="2"/>
  <c r="G175" i="2" s="1"/>
  <c r="K175" i="2" s="1"/>
  <c r="I175" i="2"/>
  <c r="C176" i="2" s="1"/>
  <c r="J175" i="2"/>
  <c r="A396" i="2"/>
  <c r="B395" i="2"/>
  <c r="D395" i="2"/>
  <c r="A394" i="3"/>
  <c r="B393" i="3"/>
  <c r="J394" i="3" l="1"/>
  <c r="F394" i="3"/>
  <c r="K394" i="3"/>
  <c r="D394" i="3"/>
  <c r="E394" i="3"/>
  <c r="I394" i="3" s="1"/>
  <c r="H395" i="3"/>
  <c r="C396" i="3"/>
  <c r="H176" i="2"/>
  <c r="J176" i="2" s="1"/>
  <c r="E176" i="2"/>
  <c r="D396" i="2"/>
  <c r="A397" i="2"/>
  <c r="B396" i="2"/>
  <c r="B394" i="3"/>
  <c r="A395" i="3"/>
  <c r="H396" i="3" l="1"/>
  <c r="C397" i="3"/>
  <c r="J395" i="3"/>
  <c r="D395" i="3"/>
  <c r="E395" i="3" s="1"/>
  <c r="I395" i="3" s="1"/>
  <c r="K395" i="3"/>
  <c r="F395" i="3"/>
  <c r="F176" i="2"/>
  <c r="G176" i="2" s="1"/>
  <c r="K176" i="2" s="1"/>
  <c r="I176" i="2"/>
  <c r="C177" i="2" s="1"/>
  <c r="D397" i="2"/>
  <c r="A398" i="2"/>
  <c r="B397" i="2"/>
  <c r="B395" i="3"/>
  <c r="A396" i="3"/>
  <c r="C398" i="3" l="1"/>
  <c r="H397" i="3"/>
  <c r="J396" i="3"/>
  <c r="F396" i="3"/>
  <c r="D396" i="3"/>
  <c r="E396" i="3" s="1"/>
  <c r="I396" i="3" s="1"/>
  <c r="K396" i="3"/>
  <c r="E177" i="2"/>
  <c r="H177" i="2"/>
  <c r="D398" i="2"/>
  <c r="A399" i="2"/>
  <c r="B398" i="2"/>
  <c r="B396" i="3"/>
  <c r="A397" i="3"/>
  <c r="J397" i="3" l="1"/>
  <c r="D397" i="3"/>
  <c r="F397" i="3"/>
  <c r="K397" i="3"/>
  <c r="H398" i="3"/>
  <c r="C399" i="3"/>
  <c r="J177" i="2"/>
  <c r="F177" i="2"/>
  <c r="G177" i="2" s="1"/>
  <c r="K177" i="2" s="1"/>
  <c r="I177" i="2"/>
  <c r="C178" i="2" s="1"/>
  <c r="A400" i="2"/>
  <c r="D399" i="2"/>
  <c r="B399" i="2"/>
  <c r="B397" i="3"/>
  <c r="A398" i="3"/>
  <c r="E397" i="3"/>
  <c r="I397" i="3" s="1"/>
  <c r="H399" i="3" l="1"/>
  <c r="C400" i="3"/>
  <c r="J398" i="3"/>
  <c r="D398" i="3"/>
  <c r="F398" i="3"/>
  <c r="K398" i="3"/>
  <c r="E398" i="3"/>
  <c r="I398" i="3" s="1"/>
  <c r="H178" i="2"/>
  <c r="E178" i="2"/>
  <c r="A401" i="2"/>
  <c r="B400" i="2"/>
  <c r="D400" i="2"/>
  <c r="A399" i="3"/>
  <c r="B398" i="3"/>
  <c r="H400" i="3" l="1"/>
  <c r="C401" i="3"/>
  <c r="J399" i="3"/>
  <c r="F399" i="3"/>
  <c r="K399" i="3"/>
  <c r="D399" i="3"/>
  <c r="E399" i="3" s="1"/>
  <c r="I399" i="3" s="1"/>
  <c r="F178" i="2"/>
  <c r="G178" i="2" s="1"/>
  <c r="K178" i="2" s="1"/>
  <c r="I178" i="2"/>
  <c r="C179" i="2" s="1"/>
  <c r="J178" i="2"/>
  <c r="A402" i="2"/>
  <c r="D401" i="2"/>
  <c r="B401" i="2"/>
  <c r="B399" i="3"/>
  <c r="A400" i="3"/>
  <c r="H401" i="3" l="1"/>
  <c r="C402" i="3"/>
  <c r="J400" i="3"/>
  <c r="D400" i="3"/>
  <c r="E400" i="3" s="1"/>
  <c r="I400" i="3" s="1"/>
  <c r="F400" i="3"/>
  <c r="K400" i="3"/>
  <c r="H179" i="2"/>
  <c r="E179" i="2"/>
  <c r="A403" i="2"/>
  <c r="D402" i="2"/>
  <c r="B402" i="2"/>
  <c r="B400" i="3"/>
  <c r="A401" i="3"/>
  <c r="H402" i="3" l="1"/>
  <c r="C403" i="3"/>
  <c r="J401" i="3"/>
  <c r="K401" i="3"/>
  <c r="F401" i="3"/>
  <c r="D401" i="3"/>
  <c r="E401" i="3" s="1"/>
  <c r="I401" i="3" s="1"/>
  <c r="F179" i="2"/>
  <c r="G179" i="2" s="1"/>
  <c r="K179" i="2" s="1"/>
  <c r="I179" i="2"/>
  <c r="C180" i="2" s="1"/>
  <c r="J179" i="2"/>
  <c r="A404" i="2"/>
  <c r="B403" i="2"/>
  <c r="D403" i="2"/>
  <c r="B401" i="3"/>
  <c r="A402" i="3"/>
  <c r="C404" i="3" l="1"/>
  <c r="H403" i="3"/>
  <c r="J402" i="3"/>
  <c r="F402" i="3"/>
  <c r="D402" i="3"/>
  <c r="E402" i="3" s="1"/>
  <c r="I402" i="3" s="1"/>
  <c r="K402" i="3"/>
  <c r="H180" i="2"/>
  <c r="J180" i="2" s="1"/>
  <c r="E180" i="2"/>
  <c r="D404" i="2"/>
  <c r="A405" i="2"/>
  <c r="B404" i="2"/>
  <c r="B402" i="3"/>
  <c r="A403" i="3"/>
  <c r="J403" i="3" l="1"/>
  <c r="D403" i="3"/>
  <c r="E403" i="3" s="1"/>
  <c r="I403" i="3" s="1"/>
  <c r="K403" i="3"/>
  <c r="F403" i="3"/>
  <c r="H404" i="3"/>
  <c r="C405" i="3"/>
  <c r="F180" i="2"/>
  <c r="G180" i="2" s="1"/>
  <c r="K180" i="2" s="1"/>
  <c r="I180" i="2"/>
  <c r="C181" i="2" s="1"/>
  <c r="A406" i="2"/>
  <c r="B405" i="2"/>
  <c r="D405" i="2"/>
  <c r="B403" i="3"/>
  <c r="A404" i="3"/>
  <c r="H405" i="3" l="1"/>
  <c r="C406" i="3"/>
  <c r="J404" i="3"/>
  <c r="F404" i="3"/>
  <c r="D404" i="3"/>
  <c r="K404" i="3"/>
  <c r="H181" i="2"/>
  <c r="J181" i="2" s="1"/>
  <c r="E181" i="2"/>
  <c r="A407" i="2"/>
  <c r="B406" i="2"/>
  <c r="D406" i="2"/>
  <c r="B404" i="3"/>
  <c r="A405" i="3"/>
  <c r="E404" i="3"/>
  <c r="I404" i="3" s="1"/>
  <c r="H406" i="3" l="1"/>
  <c r="C407" i="3"/>
  <c r="J405" i="3"/>
  <c r="F405" i="3"/>
  <c r="D405" i="3"/>
  <c r="E405" i="3" s="1"/>
  <c r="I405" i="3" s="1"/>
  <c r="K405" i="3"/>
  <c r="F181" i="2"/>
  <c r="G181" i="2" s="1"/>
  <c r="K181" i="2" s="1"/>
  <c r="I181" i="2"/>
  <c r="C182" i="2" s="1"/>
  <c r="A408" i="2"/>
  <c r="D407" i="2"/>
  <c r="B407" i="2"/>
  <c r="B405" i="3"/>
  <c r="A406" i="3"/>
  <c r="H407" i="3" l="1"/>
  <c r="C408" i="3"/>
  <c r="J406" i="3"/>
  <c r="D406" i="3"/>
  <c r="E406" i="3" s="1"/>
  <c r="I406" i="3" s="1"/>
  <c r="F406" i="3"/>
  <c r="K406" i="3"/>
  <c r="H182" i="2"/>
  <c r="J182" i="2" s="1"/>
  <c r="E182" i="2"/>
  <c r="A409" i="2"/>
  <c r="B408" i="2"/>
  <c r="D408" i="2"/>
  <c r="B406" i="3"/>
  <c r="A407" i="3"/>
  <c r="H408" i="3" l="1"/>
  <c r="C409" i="3"/>
  <c r="J407" i="3"/>
  <c r="K407" i="3"/>
  <c r="F407" i="3"/>
  <c r="D407" i="3"/>
  <c r="E407" i="3" s="1"/>
  <c r="I407" i="3" s="1"/>
  <c r="F182" i="2"/>
  <c r="G182" i="2" s="1"/>
  <c r="K182" i="2" s="1"/>
  <c r="I182" i="2"/>
  <c r="C183" i="2" s="1"/>
  <c r="A410" i="2"/>
  <c r="B409" i="2"/>
  <c r="D409" i="2"/>
  <c r="B407" i="3"/>
  <c r="A408" i="3"/>
  <c r="H409" i="3" l="1"/>
  <c r="C410" i="3"/>
  <c r="J408" i="3"/>
  <c r="F408" i="3"/>
  <c r="D408" i="3"/>
  <c r="E408" i="3" s="1"/>
  <c r="I408" i="3" s="1"/>
  <c r="K408" i="3"/>
  <c r="E183" i="2"/>
  <c r="H183" i="2"/>
  <c r="J183" i="2" s="1"/>
  <c r="A411" i="2"/>
  <c r="D410" i="2"/>
  <c r="B410" i="2"/>
  <c r="B408" i="3"/>
  <c r="A409" i="3"/>
  <c r="C411" i="3" l="1"/>
  <c r="H410" i="3"/>
  <c r="J409" i="3"/>
  <c r="F409" i="3"/>
  <c r="K409" i="3"/>
  <c r="D409" i="3"/>
  <c r="E409" i="3" s="1"/>
  <c r="I409" i="3" s="1"/>
  <c r="F183" i="2"/>
  <c r="G183" i="2" s="1"/>
  <c r="K183" i="2" s="1"/>
  <c r="I183" i="2"/>
  <c r="C184" i="2" s="1"/>
  <c r="A412" i="2"/>
  <c r="B411" i="2"/>
  <c r="D411" i="2"/>
  <c r="B409" i="3"/>
  <c r="A410" i="3"/>
  <c r="J410" i="3" l="1"/>
  <c r="K410" i="3"/>
  <c r="D410" i="3"/>
  <c r="E410" i="3" s="1"/>
  <c r="I410" i="3" s="1"/>
  <c r="F410" i="3"/>
  <c r="H411" i="3"/>
  <c r="C412" i="3"/>
  <c r="E184" i="2"/>
  <c r="H184" i="2"/>
  <c r="J184" i="2" s="1"/>
  <c r="D412" i="2"/>
  <c r="A413" i="2"/>
  <c r="B412" i="2"/>
  <c r="B410" i="3"/>
  <c r="A411" i="3"/>
  <c r="H412" i="3" l="1"/>
  <c r="C413" i="3"/>
  <c r="J411" i="3"/>
  <c r="F411" i="3"/>
  <c r="K411" i="3"/>
  <c r="D411" i="3"/>
  <c r="F184" i="2"/>
  <c r="G184" i="2" s="1"/>
  <c r="K184" i="2" s="1"/>
  <c r="I184" i="2"/>
  <c r="C185" i="2" s="1"/>
  <c r="A414" i="2"/>
  <c r="D413" i="2"/>
  <c r="B413" i="2"/>
  <c r="B411" i="3"/>
  <c r="A412" i="3"/>
  <c r="E411" i="3"/>
  <c r="I411" i="3" s="1"/>
  <c r="H413" i="3" l="1"/>
  <c r="C414" i="3"/>
  <c r="J412" i="3"/>
  <c r="D412" i="3"/>
  <c r="F412" i="3"/>
  <c r="K412" i="3"/>
  <c r="E185" i="2"/>
  <c r="H185" i="2"/>
  <c r="J185" i="2" s="1"/>
  <c r="D414" i="2"/>
  <c r="A415" i="2"/>
  <c r="B414" i="2"/>
  <c r="B412" i="3"/>
  <c r="A413" i="3"/>
  <c r="E412" i="3"/>
  <c r="I412" i="3" s="1"/>
  <c r="H414" i="3" l="1"/>
  <c r="C415" i="3"/>
  <c r="J413" i="3"/>
  <c r="F413" i="3"/>
  <c r="D413" i="3"/>
  <c r="E413" i="3" s="1"/>
  <c r="I413" i="3" s="1"/>
  <c r="K413" i="3"/>
  <c r="F185" i="2"/>
  <c r="G185" i="2" s="1"/>
  <c r="K185" i="2" s="1"/>
  <c r="I185" i="2"/>
  <c r="C186" i="2" s="1"/>
  <c r="A416" i="2"/>
  <c r="B415" i="2"/>
  <c r="D415" i="2"/>
  <c r="B413" i="3"/>
  <c r="A414" i="3"/>
  <c r="C416" i="3" l="1"/>
  <c r="H415" i="3"/>
  <c r="J414" i="3"/>
  <c r="F414" i="3"/>
  <c r="D414" i="3"/>
  <c r="E414" i="3" s="1"/>
  <c r="I414" i="3" s="1"/>
  <c r="K414" i="3"/>
  <c r="H186" i="2"/>
  <c r="J186" i="2" s="1"/>
  <c r="E186" i="2"/>
  <c r="A417" i="2"/>
  <c r="B416" i="2"/>
  <c r="D416" i="2"/>
  <c r="B414" i="3"/>
  <c r="A415" i="3"/>
  <c r="J415" i="3" l="1"/>
  <c r="K415" i="3"/>
  <c r="F415" i="3"/>
  <c r="D415" i="3"/>
  <c r="E415" i="3" s="1"/>
  <c r="I415" i="3" s="1"/>
  <c r="H416" i="3"/>
  <c r="C417" i="3"/>
  <c r="F186" i="2"/>
  <c r="G186" i="2" s="1"/>
  <c r="K186" i="2" s="1"/>
  <c r="I186" i="2"/>
  <c r="C187" i="2" s="1"/>
  <c r="B417" i="2"/>
  <c r="A418" i="2"/>
  <c r="D417" i="2"/>
  <c r="B415" i="3"/>
  <c r="A416" i="3"/>
  <c r="J416" i="3" l="1"/>
  <c r="D416" i="3"/>
  <c r="E416" i="3" s="1"/>
  <c r="I416" i="3" s="1"/>
  <c r="F416" i="3"/>
  <c r="K416" i="3"/>
  <c r="C418" i="3"/>
  <c r="H417" i="3"/>
  <c r="E187" i="2"/>
  <c r="H187" i="2"/>
  <c r="J187" i="2" s="1"/>
  <c r="B418" i="2"/>
  <c r="A419" i="2"/>
  <c r="D418" i="2"/>
  <c r="B416" i="3"/>
  <c r="A417" i="3"/>
  <c r="J417" i="3" l="1"/>
  <c r="D417" i="3"/>
  <c r="F417" i="3"/>
  <c r="K417" i="3"/>
  <c r="C419" i="3"/>
  <c r="H418" i="3"/>
  <c r="E417" i="3"/>
  <c r="I417" i="3" s="1"/>
  <c r="F187" i="2"/>
  <c r="G187" i="2" s="1"/>
  <c r="K187" i="2" s="1"/>
  <c r="I187" i="2"/>
  <c r="C188" i="2" s="1"/>
  <c r="A420" i="2"/>
  <c r="B419" i="2"/>
  <c r="D419" i="2"/>
  <c r="B417" i="3"/>
  <c r="A418" i="3"/>
  <c r="J418" i="3" l="1"/>
  <c r="F418" i="3"/>
  <c r="D418" i="3"/>
  <c r="K418" i="3"/>
  <c r="E418" i="3"/>
  <c r="I418" i="3" s="1"/>
  <c r="H419" i="3"/>
  <c r="C420" i="3"/>
  <c r="E188" i="2"/>
  <c r="H188" i="2"/>
  <c r="J188" i="2" s="1"/>
  <c r="A421" i="2"/>
  <c r="B420" i="2"/>
  <c r="D420" i="2"/>
  <c r="B418" i="3"/>
  <c r="A419" i="3"/>
  <c r="H420" i="3" l="1"/>
  <c r="C421" i="3"/>
  <c r="J419" i="3"/>
  <c r="F419" i="3"/>
  <c r="D419" i="3"/>
  <c r="E419" i="3" s="1"/>
  <c r="I419" i="3" s="1"/>
  <c r="K419" i="3"/>
  <c r="F188" i="2"/>
  <c r="G188" i="2" s="1"/>
  <c r="K188" i="2" s="1"/>
  <c r="I188" i="2"/>
  <c r="C189" i="2" s="1"/>
  <c r="A422" i="2"/>
  <c r="B421" i="2"/>
  <c r="D421" i="2"/>
  <c r="B419" i="3"/>
  <c r="A420" i="3"/>
  <c r="H421" i="3" l="1"/>
  <c r="C422" i="3"/>
  <c r="J420" i="3"/>
  <c r="K420" i="3"/>
  <c r="D420" i="3"/>
  <c r="E420" i="3" s="1"/>
  <c r="I420" i="3" s="1"/>
  <c r="F420" i="3"/>
  <c r="E189" i="2"/>
  <c r="H189" i="2"/>
  <c r="J189" i="2" s="1"/>
  <c r="A423" i="2"/>
  <c r="B422" i="2"/>
  <c r="D422" i="2"/>
  <c r="B420" i="3"/>
  <c r="A421" i="3"/>
  <c r="H422" i="3" l="1"/>
  <c r="C423" i="3"/>
  <c r="J421" i="3"/>
  <c r="K421" i="3"/>
  <c r="D421" i="3"/>
  <c r="E421" i="3" s="1"/>
  <c r="I421" i="3" s="1"/>
  <c r="F421" i="3"/>
  <c r="F189" i="2"/>
  <c r="G189" i="2" s="1"/>
  <c r="K189" i="2" s="1"/>
  <c r="I189" i="2"/>
  <c r="C190" i="2" s="1"/>
  <c r="A424" i="2"/>
  <c r="B423" i="2"/>
  <c r="D423" i="2"/>
  <c r="B421" i="3"/>
  <c r="A422" i="3"/>
  <c r="C424" i="3" l="1"/>
  <c r="H423" i="3"/>
  <c r="J422" i="3"/>
  <c r="K422" i="3"/>
  <c r="D422" i="3"/>
  <c r="E422" i="3" s="1"/>
  <c r="I422" i="3" s="1"/>
  <c r="F422" i="3"/>
  <c r="E190" i="2"/>
  <c r="H190" i="2"/>
  <c r="J190" i="2" s="1"/>
  <c r="D424" i="2"/>
  <c r="A425" i="2"/>
  <c r="B424" i="2"/>
  <c r="B422" i="3"/>
  <c r="A423" i="3"/>
  <c r="J423" i="3" l="1"/>
  <c r="F423" i="3"/>
  <c r="K423" i="3"/>
  <c r="D423" i="3"/>
  <c r="E423" i="3"/>
  <c r="I423" i="3" s="1"/>
  <c r="C425" i="3"/>
  <c r="H424" i="3"/>
  <c r="F190" i="2"/>
  <c r="G190" i="2" s="1"/>
  <c r="K190" i="2" s="1"/>
  <c r="I190" i="2"/>
  <c r="C191" i="2" s="1"/>
  <c r="B425" i="2"/>
  <c r="A426" i="2"/>
  <c r="D425" i="2"/>
  <c r="B423" i="3"/>
  <c r="A424" i="3"/>
  <c r="J424" i="3" l="1"/>
  <c r="K424" i="3"/>
  <c r="D424" i="3"/>
  <c r="E424" i="3" s="1"/>
  <c r="I424" i="3" s="1"/>
  <c r="F424" i="3"/>
  <c r="H425" i="3"/>
  <c r="C426" i="3"/>
  <c r="E191" i="2"/>
  <c r="H191" i="2"/>
  <c r="J191" i="2" s="1"/>
  <c r="D426" i="2"/>
  <c r="B426" i="2"/>
  <c r="A427" i="2"/>
  <c r="B424" i="3"/>
  <c r="A425" i="3"/>
  <c r="H426" i="3" l="1"/>
  <c r="C427" i="3"/>
  <c r="J425" i="3"/>
  <c r="K425" i="3"/>
  <c r="D425" i="3"/>
  <c r="E425" i="3" s="1"/>
  <c r="I425" i="3" s="1"/>
  <c r="F425" i="3"/>
  <c r="F191" i="2"/>
  <c r="G191" i="2" s="1"/>
  <c r="K191" i="2" s="1"/>
  <c r="I191" i="2"/>
  <c r="C192" i="2" s="1"/>
  <c r="A428" i="2"/>
  <c r="D427" i="2"/>
  <c r="B427" i="2"/>
  <c r="A426" i="3"/>
  <c r="B425" i="3"/>
  <c r="H427" i="3" l="1"/>
  <c r="C428" i="3"/>
  <c r="J426" i="3"/>
  <c r="K426" i="3"/>
  <c r="F426" i="3"/>
  <c r="D426" i="3"/>
  <c r="E426" i="3" s="1"/>
  <c r="I426" i="3" s="1"/>
  <c r="E192" i="2"/>
  <c r="H192" i="2"/>
  <c r="J192" i="2" s="1"/>
  <c r="A429" i="2"/>
  <c r="B428" i="2"/>
  <c r="D428" i="2"/>
  <c r="B426" i="3"/>
  <c r="A427" i="3"/>
  <c r="H428" i="3" l="1"/>
  <c r="C429" i="3"/>
  <c r="J427" i="3"/>
  <c r="D427" i="3"/>
  <c r="E427" i="3" s="1"/>
  <c r="I427" i="3" s="1"/>
  <c r="K427" i="3"/>
  <c r="F427" i="3"/>
  <c r="F192" i="2"/>
  <c r="G192" i="2" s="1"/>
  <c r="K192" i="2" s="1"/>
  <c r="I192" i="2"/>
  <c r="C193" i="2" s="1"/>
  <c r="A430" i="2"/>
  <c r="B429" i="2"/>
  <c r="D429" i="2"/>
  <c r="B427" i="3"/>
  <c r="A428" i="3"/>
  <c r="C430" i="3" l="1"/>
  <c r="H429" i="3"/>
  <c r="J428" i="3"/>
  <c r="K428" i="3"/>
  <c r="D428" i="3"/>
  <c r="E428" i="3" s="1"/>
  <c r="I428" i="3" s="1"/>
  <c r="F428" i="3"/>
  <c r="H193" i="2"/>
  <c r="J193" i="2" s="1"/>
  <c r="E193" i="2"/>
  <c r="A431" i="2"/>
  <c r="B430" i="2"/>
  <c r="D430" i="2"/>
  <c r="A429" i="3"/>
  <c r="B428" i="3"/>
  <c r="J429" i="3" l="1"/>
  <c r="D429" i="3"/>
  <c r="E429" i="3" s="1"/>
  <c r="I429" i="3" s="1"/>
  <c r="F429" i="3"/>
  <c r="K429" i="3"/>
  <c r="C431" i="3"/>
  <c r="H430" i="3"/>
  <c r="F193" i="2"/>
  <c r="G193" i="2" s="1"/>
  <c r="K193" i="2" s="1"/>
  <c r="I193" i="2"/>
  <c r="C194" i="2" s="1"/>
  <c r="A432" i="2"/>
  <c r="D431" i="2"/>
  <c r="B431" i="2"/>
  <c r="B429" i="3"/>
  <c r="A430" i="3"/>
  <c r="J430" i="3" l="1"/>
  <c r="K430" i="3"/>
  <c r="F430" i="3"/>
  <c r="D430" i="3"/>
  <c r="E430" i="3" s="1"/>
  <c r="I430" i="3" s="1"/>
  <c r="C432" i="3"/>
  <c r="H431" i="3"/>
  <c r="H194" i="2"/>
  <c r="J194" i="2" s="1"/>
  <c r="E194" i="2"/>
  <c r="B432" i="2"/>
  <c r="A433" i="2"/>
  <c r="D432" i="2"/>
  <c r="B430" i="3"/>
  <c r="A431" i="3"/>
  <c r="H432" i="3" l="1"/>
  <c r="C433" i="3"/>
  <c r="J431" i="3"/>
  <c r="K431" i="3"/>
  <c r="D431" i="3"/>
  <c r="F431" i="3"/>
  <c r="E431" i="3"/>
  <c r="I431" i="3" s="1"/>
  <c r="F194" i="2"/>
  <c r="G194" i="2" s="1"/>
  <c r="K194" i="2" s="1"/>
  <c r="I194" i="2"/>
  <c r="C195" i="2" s="1"/>
  <c r="A434" i="2"/>
  <c r="D433" i="2"/>
  <c r="B433" i="2"/>
  <c r="B431" i="3"/>
  <c r="A432" i="3"/>
  <c r="H433" i="3" l="1"/>
  <c r="C434" i="3"/>
  <c r="J432" i="3"/>
  <c r="D432" i="3"/>
  <c r="E432" i="3" s="1"/>
  <c r="I432" i="3" s="1"/>
  <c r="K432" i="3"/>
  <c r="F432" i="3"/>
  <c r="H195" i="2"/>
  <c r="E195" i="2"/>
  <c r="D434" i="2"/>
  <c r="A435" i="2"/>
  <c r="B434" i="2"/>
  <c r="B432" i="3"/>
  <c r="A433" i="3"/>
  <c r="C435" i="3" l="1"/>
  <c r="H434" i="3"/>
  <c r="J433" i="3"/>
  <c r="F433" i="3"/>
  <c r="D433" i="3"/>
  <c r="E433" i="3" s="1"/>
  <c r="I433" i="3" s="1"/>
  <c r="K433" i="3"/>
  <c r="F195" i="2"/>
  <c r="G195" i="2" s="1"/>
  <c r="K195" i="2" s="1"/>
  <c r="I195" i="2"/>
  <c r="C196" i="2" s="1"/>
  <c r="J195" i="2"/>
  <c r="A436" i="2"/>
  <c r="B435" i="2"/>
  <c r="D435" i="2"/>
  <c r="B433" i="3"/>
  <c r="A434" i="3"/>
  <c r="J434" i="3" l="1"/>
  <c r="F434" i="3"/>
  <c r="K434" i="3"/>
  <c r="D434" i="3"/>
  <c r="E434" i="3" s="1"/>
  <c r="I434" i="3" s="1"/>
  <c r="H435" i="3"/>
  <c r="C436" i="3"/>
  <c r="E196" i="2"/>
  <c r="H196" i="2"/>
  <c r="D436" i="2"/>
  <c r="A437" i="2"/>
  <c r="B436" i="2"/>
  <c r="B434" i="3"/>
  <c r="A435" i="3"/>
  <c r="H436" i="3" l="1"/>
  <c r="C437" i="3"/>
  <c r="J435" i="3"/>
  <c r="D435" i="3"/>
  <c r="F435" i="3"/>
  <c r="K435" i="3"/>
  <c r="E435" i="3"/>
  <c r="I435" i="3" s="1"/>
  <c r="J196" i="2"/>
  <c r="F196" i="2"/>
  <c r="G196" i="2" s="1"/>
  <c r="K196" i="2" s="1"/>
  <c r="I196" i="2"/>
  <c r="C197" i="2" s="1"/>
  <c r="A438" i="2"/>
  <c r="B437" i="2"/>
  <c r="D437" i="2"/>
  <c r="B435" i="3"/>
  <c r="A436" i="3"/>
  <c r="H437" i="3" l="1"/>
  <c r="C438" i="3"/>
  <c r="J436" i="3"/>
  <c r="F436" i="3"/>
  <c r="D436" i="3"/>
  <c r="K436" i="3"/>
  <c r="E197" i="2"/>
  <c r="H197" i="2"/>
  <c r="A439" i="2"/>
  <c r="B438" i="2"/>
  <c r="D438" i="2"/>
  <c r="B436" i="3"/>
  <c r="A437" i="3"/>
  <c r="E436" i="3"/>
  <c r="I436" i="3" s="1"/>
  <c r="C439" i="3" l="1"/>
  <c r="H438" i="3"/>
  <c r="J437" i="3"/>
  <c r="D437" i="3"/>
  <c r="E437" i="3" s="1"/>
  <c r="I437" i="3" s="1"/>
  <c r="F437" i="3"/>
  <c r="K437" i="3"/>
  <c r="J197" i="2"/>
  <c r="F197" i="2"/>
  <c r="G197" i="2" s="1"/>
  <c r="K197" i="2" s="1"/>
  <c r="I197" i="2"/>
  <c r="C198" i="2" s="1"/>
  <c r="D439" i="2"/>
  <c r="A440" i="2"/>
  <c r="B439" i="2"/>
  <c r="B437" i="3"/>
  <c r="A438" i="3"/>
  <c r="J438" i="3" l="1"/>
  <c r="D438" i="3"/>
  <c r="E438" i="3" s="1"/>
  <c r="I438" i="3" s="1"/>
  <c r="F438" i="3"/>
  <c r="K438" i="3"/>
  <c r="C440" i="3"/>
  <c r="H439" i="3"/>
  <c r="E198" i="2"/>
  <c r="H198" i="2"/>
  <c r="D440" i="2"/>
  <c r="A441" i="2"/>
  <c r="B440" i="2"/>
  <c r="A439" i="3"/>
  <c r="B438" i="3"/>
  <c r="J439" i="3" l="1"/>
  <c r="D439" i="3"/>
  <c r="K439" i="3"/>
  <c r="F439" i="3"/>
  <c r="H440" i="3"/>
  <c r="C441" i="3"/>
  <c r="E439" i="3"/>
  <c r="I439" i="3" s="1"/>
  <c r="J198" i="2"/>
  <c r="F198" i="2"/>
  <c r="G198" i="2" s="1"/>
  <c r="K198" i="2" s="1"/>
  <c r="I198" i="2"/>
  <c r="C199" i="2" s="1"/>
  <c r="A442" i="2"/>
  <c r="D441" i="2"/>
  <c r="B441" i="2"/>
  <c r="B439" i="3"/>
  <c r="A440" i="3"/>
  <c r="C442" i="3" l="1"/>
  <c r="H441" i="3"/>
  <c r="J440" i="3"/>
  <c r="F440" i="3"/>
  <c r="K440" i="3"/>
  <c r="D440" i="3"/>
  <c r="E440" i="3" s="1"/>
  <c r="I440" i="3" s="1"/>
  <c r="H199" i="2"/>
  <c r="E199" i="2"/>
  <c r="A443" i="2"/>
  <c r="B442" i="2"/>
  <c r="D442" i="2"/>
  <c r="B440" i="3"/>
  <c r="A441" i="3"/>
  <c r="J441" i="3" l="1"/>
  <c r="D441" i="3"/>
  <c r="E441" i="3" s="1"/>
  <c r="I441" i="3" s="1"/>
  <c r="F441" i="3"/>
  <c r="K441" i="3"/>
  <c r="H442" i="3"/>
  <c r="C443" i="3"/>
  <c r="F199" i="2"/>
  <c r="G199" i="2" s="1"/>
  <c r="K199" i="2" s="1"/>
  <c r="I199" i="2"/>
  <c r="C200" i="2" s="1"/>
  <c r="J199" i="2"/>
  <c r="A444" i="2"/>
  <c r="D443" i="2"/>
  <c r="B443" i="2"/>
  <c r="B441" i="3"/>
  <c r="A442" i="3"/>
  <c r="H443" i="3" l="1"/>
  <c r="C444" i="3"/>
  <c r="J442" i="3"/>
  <c r="F442" i="3"/>
  <c r="D442" i="3"/>
  <c r="K442" i="3"/>
  <c r="E442" i="3"/>
  <c r="I442" i="3" s="1"/>
  <c r="H200" i="2"/>
  <c r="E200" i="2"/>
  <c r="D444" i="2"/>
  <c r="A445" i="2"/>
  <c r="B444" i="2"/>
  <c r="B442" i="3"/>
  <c r="A443" i="3"/>
  <c r="C445" i="3" l="1"/>
  <c r="H444" i="3"/>
  <c r="J443" i="3"/>
  <c r="D443" i="3"/>
  <c r="E443" i="3" s="1"/>
  <c r="I443" i="3" s="1"/>
  <c r="F443" i="3"/>
  <c r="K443" i="3"/>
  <c r="F200" i="2"/>
  <c r="G200" i="2" s="1"/>
  <c r="K200" i="2" s="1"/>
  <c r="I200" i="2"/>
  <c r="C201" i="2" s="1"/>
  <c r="J200" i="2"/>
  <c r="A446" i="2"/>
  <c r="D445" i="2"/>
  <c r="B445" i="2"/>
  <c r="B443" i="3"/>
  <c r="A444" i="3"/>
  <c r="J444" i="3" l="1"/>
  <c r="K444" i="3"/>
  <c r="F444" i="3"/>
  <c r="D444" i="3"/>
  <c r="E444" i="3"/>
  <c r="I444" i="3" s="1"/>
  <c r="C446" i="3"/>
  <c r="H445" i="3"/>
  <c r="E201" i="2"/>
  <c r="H201" i="2"/>
  <c r="D446" i="2"/>
  <c r="B446" i="2"/>
  <c r="A447" i="2"/>
  <c r="A445" i="3"/>
  <c r="B444" i="3"/>
  <c r="H446" i="3" l="1"/>
  <c r="C447" i="3"/>
  <c r="J445" i="3"/>
  <c r="D445" i="3"/>
  <c r="F445" i="3"/>
  <c r="K445" i="3"/>
  <c r="E445" i="3"/>
  <c r="I445" i="3" s="1"/>
  <c r="J201" i="2"/>
  <c r="F201" i="2"/>
  <c r="G201" i="2" s="1"/>
  <c r="K201" i="2" s="1"/>
  <c r="I201" i="2"/>
  <c r="C202" i="2" s="1"/>
  <c r="A448" i="2"/>
  <c r="B447" i="2"/>
  <c r="D447" i="2"/>
  <c r="B445" i="3"/>
  <c r="A446" i="3"/>
  <c r="C448" i="3" l="1"/>
  <c r="H447" i="3"/>
  <c r="J446" i="3"/>
  <c r="K446" i="3"/>
  <c r="D446" i="3"/>
  <c r="F446" i="3"/>
  <c r="E202" i="2"/>
  <c r="H202" i="2"/>
  <c r="A449" i="2"/>
  <c r="D448" i="2"/>
  <c r="B448" i="2"/>
  <c r="A447" i="3"/>
  <c r="B446" i="3"/>
  <c r="E446" i="3"/>
  <c r="I446" i="3" s="1"/>
  <c r="J447" i="3" l="1"/>
  <c r="F447" i="3"/>
  <c r="K447" i="3"/>
  <c r="D447" i="3"/>
  <c r="E447" i="3" s="1"/>
  <c r="I447" i="3" s="1"/>
  <c r="H448" i="3"/>
  <c r="C449" i="3"/>
  <c r="J202" i="2"/>
  <c r="F202" i="2"/>
  <c r="G202" i="2" s="1"/>
  <c r="K202" i="2" s="1"/>
  <c r="I202" i="2"/>
  <c r="C203" i="2" s="1"/>
  <c r="A450" i="2"/>
  <c r="B449" i="2"/>
  <c r="D449" i="2"/>
  <c r="B447" i="3"/>
  <c r="A448" i="3"/>
  <c r="C450" i="3" l="1"/>
  <c r="H449" i="3"/>
  <c r="J448" i="3"/>
  <c r="D448" i="3"/>
  <c r="E448" i="3" s="1"/>
  <c r="I448" i="3" s="1"/>
  <c r="F448" i="3"/>
  <c r="K448" i="3"/>
  <c r="E203" i="2"/>
  <c r="H203" i="2"/>
  <c r="J203" i="2" s="1"/>
  <c r="B450" i="2"/>
  <c r="A451" i="2"/>
  <c r="D450" i="2"/>
  <c r="B448" i="3"/>
  <c r="A449" i="3"/>
  <c r="J449" i="3" l="1"/>
  <c r="D449" i="3"/>
  <c r="E449" i="3" s="1"/>
  <c r="I449" i="3" s="1"/>
  <c r="F449" i="3"/>
  <c r="K449" i="3"/>
  <c r="H450" i="3"/>
  <c r="C451" i="3"/>
  <c r="F203" i="2"/>
  <c r="G203" i="2" s="1"/>
  <c r="K203" i="2" s="1"/>
  <c r="I203" i="2"/>
  <c r="C204" i="2" s="1"/>
  <c r="A452" i="2"/>
  <c r="B451" i="2"/>
  <c r="D451" i="2"/>
  <c r="B449" i="3"/>
  <c r="A450" i="3"/>
  <c r="C452" i="3" l="1"/>
  <c r="H451" i="3"/>
  <c r="J450" i="3"/>
  <c r="F450" i="3"/>
  <c r="D450" i="3"/>
  <c r="K450" i="3"/>
  <c r="E450" i="3"/>
  <c r="I450" i="3" s="1"/>
  <c r="H204" i="2"/>
  <c r="E204" i="2"/>
  <c r="D452" i="2"/>
  <c r="A453" i="2"/>
  <c r="B452" i="2"/>
  <c r="B450" i="3"/>
  <c r="A451" i="3"/>
  <c r="J451" i="3" l="1"/>
  <c r="D451" i="3"/>
  <c r="E451" i="3" s="1"/>
  <c r="I451" i="3" s="1"/>
  <c r="F451" i="3"/>
  <c r="K451" i="3"/>
  <c r="H452" i="3"/>
  <c r="C453" i="3"/>
  <c r="I204" i="2"/>
  <c r="C205" i="2" s="1"/>
  <c r="F204" i="2"/>
  <c r="G204" i="2" s="1"/>
  <c r="K204" i="2" s="1"/>
  <c r="J204" i="2"/>
  <c r="D453" i="2"/>
  <c r="B453" i="2"/>
  <c r="A454" i="2"/>
  <c r="A452" i="3"/>
  <c r="B451" i="3"/>
  <c r="H453" i="3" l="1"/>
  <c r="C454" i="3"/>
  <c r="J452" i="3"/>
  <c r="D452" i="3"/>
  <c r="E452" i="3" s="1"/>
  <c r="I452" i="3" s="1"/>
  <c r="K452" i="3"/>
  <c r="F452" i="3"/>
  <c r="E205" i="2"/>
  <c r="H205" i="2"/>
  <c r="A455" i="2"/>
  <c r="B454" i="2"/>
  <c r="D454" i="2"/>
  <c r="B452" i="3"/>
  <c r="A453" i="3"/>
  <c r="H454" i="3" l="1"/>
  <c r="C455" i="3"/>
  <c r="J453" i="3"/>
  <c r="F453" i="3"/>
  <c r="K453" i="3"/>
  <c r="D453" i="3"/>
  <c r="E453" i="3" s="1"/>
  <c r="I453" i="3" s="1"/>
  <c r="J205" i="2"/>
  <c r="F205" i="2"/>
  <c r="G205" i="2" s="1"/>
  <c r="K205" i="2" s="1"/>
  <c r="I205" i="2"/>
  <c r="C206" i="2" s="1"/>
  <c r="A456" i="2"/>
  <c r="B455" i="2"/>
  <c r="D455" i="2"/>
  <c r="B453" i="3"/>
  <c r="A454" i="3"/>
  <c r="C456" i="3" l="1"/>
  <c r="H455" i="3"/>
  <c r="J454" i="3"/>
  <c r="D454" i="3"/>
  <c r="E454" i="3" s="1"/>
  <c r="I454" i="3" s="1"/>
  <c r="K454" i="3"/>
  <c r="F454" i="3"/>
  <c r="E206" i="2"/>
  <c r="H206" i="2"/>
  <c r="A457" i="2"/>
  <c r="D456" i="2"/>
  <c r="B456" i="2"/>
  <c r="B454" i="3"/>
  <c r="A455" i="3"/>
  <c r="J455" i="3" l="1"/>
  <c r="D455" i="3"/>
  <c r="E455" i="3" s="1"/>
  <c r="I455" i="3" s="1"/>
  <c r="F455" i="3"/>
  <c r="K455" i="3"/>
  <c r="H456" i="3"/>
  <c r="C457" i="3"/>
  <c r="J206" i="2"/>
  <c r="F206" i="2"/>
  <c r="G206" i="2" s="1"/>
  <c r="K206" i="2" s="1"/>
  <c r="I206" i="2"/>
  <c r="C207" i="2" s="1"/>
  <c r="A458" i="2"/>
  <c r="B457" i="2"/>
  <c r="D457" i="2"/>
  <c r="A456" i="3"/>
  <c r="B455" i="3"/>
  <c r="J456" i="3" l="1"/>
  <c r="K456" i="3"/>
  <c r="F456" i="3"/>
  <c r="D456" i="3"/>
  <c r="H457" i="3"/>
  <c r="C458" i="3"/>
  <c r="E456" i="3"/>
  <c r="I456" i="3" s="1"/>
  <c r="E207" i="2"/>
  <c r="H207" i="2"/>
  <c r="D458" i="2"/>
  <c r="A459" i="2"/>
  <c r="B458" i="2"/>
  <c r="B456" i="3"/>
  <c r="A457" i="3"/>
  <c r="C459" i="3" l="1"/>
  <c r="H458" i="3"/>
  <c r="J457" i="3"/>
  <c r="K457" i="3"/>
  <c r="D457" i="3"/>
  <c r="F457" i="3"/>
  <c r="J207" i="2"/>
  <c r="F207" i="2"/>
  <c r="G207" i="2" s="1"/>
  <c r="K207" i="2" s="1"/>
  <c r="I207" i="2"/>
  <c r="C208" i="2" s="1"/>
  <c r="A460" i="2"/>
  <c r="B459" i="2"/>
  <c r="D459" i="2"/>
  <c r="B457" i="3"/>
  <c r="A458" i="3"/>
  <c r="E457" i="3"/>
  <c r="I457" i="3" s="1"/>
  <c r="J458" i="3" l="1"/>
  <c r="K458" i="3"/>
  <c r="F458" i="3"/>
  <c r="D458" i="3"/>
  <c r="E458" i="3" s="1"/>
  <c r="I458" i="3" s="1"/>
  <c r="H459" i="3"/>
  <c r="C460" i="3"/>
  <c r="H208" i="2"/>
  <c r="E208" i="2"/>
  <c r="A461" i="2"/>
  <c r="B460" i="2"/>
  <c r="D460" i="2"/>
  <c r="B458" i="3"/>
  <c r="A459" i="3"/>
  <c r="C461" i="3" l="1"/>
  <c r="H460" i="3"/>
  <c r="J459" i="3"/>
  <c r="F459" i="3"/>
  <c r="K459" i="3"/>
  <c r="D459" i="3"/>
  <c r="E459" i="3"/>
  <c r="I459" i="3" s="1"/>
  <c r="F208" i="2"/>
  <c r="G208" i="2" s="1"/>
  <c r="K208" i="2" s="1"/>
  <c r="I208" i="2"/>
  <c r="C209" i="2" s="1"/>
  <c r="J208" i="2"/>
  <c r="A462" i="2"/>
  <c r="B461" i="2"/>
  <c r="D461" i="2"/>
  <c r="B459" i="3"/>
  <c r="A460" i="3"/>
  <c r="J460" i="3" l="1"/>
  <c r="K460" i="3"/>
  <c r="D460" i="3"/>
  <c r="F460" i="3"/>
  <c r="E460" i="3"/>
  <c r="I460" i="3" s="1"/>
  <c r="H461" i="3"/>
  <c r="C462" i="3"/>
  <c r="E209" i="2"/>
  <c r="H209" i="2"/>
  <c r="A463" i="2"/>
  <c r="B462" i="2"/>
  <c r="D462" i="2"/>
  <c r="A461" i="3"/>
  <c r="B460" i="3"/>
  <c r="H462" i="3" l="1"/>
  <c r="C463" i="3"/>
  <c r="J461" i="3"/>
  <c r="F461" i="3"/>
  <c r="D461" i="3"/>
  <c r="E461" i="3" s="1"/>
  <c r="I461" i="3" s="1"/>
  <c r="K461" i="3"/>
  <c r="J209" i="2"/>
  <c r="F209" i="2"/>
  <c r="G209" i="2" s="1"/>
  <c r="K209" i="2" s="1"/>
  <c r="I209" i="2"/>
  <c r="C210" i="2" s="1"/>
  <c r="A464" i="2"/>
  <c r="B463" i="2"/>
  <c r="D463" i="2"/>
  <c r="B461" i="3"/>
  <c r="A462" i="3"/>
  <c r="C464" i="3" l="1"/>
  <c r="H463" i="3"/>
  <c r="J462" i="3"/>
  <c r="F462" i="3"/>
  <c r="K462" i="3"/>
  <c r="D462" i="3"/>
  <c r="E462" i="3" s="1"/>
  <c r="I462" i="3" s="1"/>
  <c r="H210" i="2"/>
  <c r="J210" i="2" s="1"/>
  <c r="E210" i="2"/>
  <c r="D464" i="2"/>
  <c r="A465" i="2"/>
  <c r="B464" i="2"/>
  <c r="B462" i="3"/>
  <c r="A463" i="3"/>
  <c r="J463" i="3" l="1"/>
  <c r="K463" i="3"/>
  <c r="F463" i="3"/>
  <c r="D463" i="3"/>
  <c r="E463" i="3" s="1"/>
  <c r="I463" i="3" s="1"/>
  <c r="H464" i="3"/>
  <c r="C465" i="3"/>
  <c r="F210" i="2"/>
  <c r="G210" i="2" s="1"/>
  <c r="K210" i="2" s="1"/>
  <c r="I210" i="2"/>
  <c r="C211" i="2" s="1"/>
  <c r="A466" i="2"/>
  <c r="D465" i="2"/>
  <c r="B465" i="2"/>
  <c r="B463" i="3"/>
  <c r="A464" i="3"/>
  <c r="C466" i="3" l="1"/>
  <c r="H465" i="3"/>
  <c r="J464" i="3"/>
  <c r="D464" i="3"/>
  <c r="K464" i="3"/>
  <c r="F464" i="3"/>
  <c r="E464" i="3"/>
  <c r="I464" i="3" s="1"/>
  <c r="E211" i="2"/>
  <c r="H211" i="2"/>
  <c r="J211" i="2" s="1"/>
  <c r="D466" i="2"/>
  <c r="A467" i="2"/>
  <c r="B466" i="2"/>
  <c r="B464" i="3"/>
  <c r="A465" i="3"/>
  <c r="J465" i="3" l="1"/>
  <c r="K465" i="3"/>
  <c r="F465" i="3"/>
  <c r="D465" i="3"/>
  <c r="E465" i="3" s="1"/>
  <c r="I465" i="3" s="1"/>
  <c r="H466" i="3"/>
  <c r="C467" i="3"/>
  <c r="F211" i="2"/>
  <c r="G211" i="2" s="1"/>
  <c r="K211" i="2" s="1"/>
  <c r="I211" i="2"/>
  <c r="C212" i="2" s="1"/>
  <c r="A468" i="2"/>
  <c r="B467" i="2"/>
  <c r="D467" i="2"/>
  <c r="B465" i="3"/>
  <c r="A466" i="3"/>
  <c r="C468" i="3" l="1"/>
  <c r="H467" i="3"/>
  <c r="J466" i="3"/>
  <c r="D466" i="3"/>
  <c r="E466" i="3" s="1"/>
  <c r="I466" i="3" s="1"/>
  <c r="F466" i="3"/>
  <c r="K466" i="3"/>
  <c r="H212" i="2"/>
  <c r="J212" i="2" s="1"/>
  <c r="E212" i="2"/>
  <c r="D468" i="2"/>
  <c r="A469" i="2"/>
  <c r="B468" i="2"/>
  <c r="B466" i="3"/>
  <c r="A467" i="3"/>
  <c r="J467" i="3" l="1"/>
  <c r="D467" i="3"/>
  <c r="F467" i="3"/>
  <c r="K467" i="3"/>
  <c r="E467" i="3"/>
  <c r="I467" i="3" s="1"/>
  <c r="C469" i="3"/>
  <c r="H468" i="3"/>
  <c r="F212" i="2"/>
  <c r="G212" i="2" s="1"/>
  <c r="K212" i="2" s="1"/>
  <c r="I212" i="2"/>
  <c r="C213" i="2" s="1"/>
  <c r="A470" i="2"/>
  <c r="D469" i="2"/>
  <c r="B469" i="2"/>
  <c r="B467" i="3"/>
  <c r="A468" i="3"/>
  <c r="J468" i="3" l="1"/>
  <c r="F468" i="3"/>
  <c r="K468" i="3"/>
  <c r="D468" i="3"/>
  <c r="C470" i="3"/>
  <c r="H469" i="3"/>
  <c r="E468" i="3"/>
  <c r="I468" i="3" s="1"/>
  <c r="H213" i="2"/>
  <c r="J213" i="2" s="1"/>
  <c r="E213" i="2"/>
  <c r="D470" i="2"/>
  <c r="A471" i="2"/>
  <c r="B470" i="2"/>
  <c r="B468" i="3"/>
  <c r="A469" i="3"/>
  <c r="J469" i="3" l="1"/>
  <c r="D469" i="3"/>
  <c r="F469" i="3"/>
  <c r="K469" i="3"/>
  <c r="H470" i="3"/>
  <c r="C471" i="3"/>
  <c r="E469" i="3"/>
  <c r="I469" i="3" s="1"/>
  <c r="F213" i="2"/>
  <c r="G213" i="2" s="1"/>
  <c r="K213" i="2" s="1"/>
  <c r="I213" i="2"/>
  <c r="C214" i="2" s="1"/>
  <c r="A472" i="2"/>
  <c r="B471" i="2"/>
  <c r="D471" i="2"/>
  <c r="A470" i="3"/>
  <c r="B469" i="3"/>
  <c r="H471" i="3" l="1"/>
  <c r="C472" i="3"/>
  <c r="J470" i="3"/>
  <c r="K470" i="3"/>
  <c r="D470" i="3"/>
  <c r="E470" i="3" s="1"/>
  <c r="I470" i="3" s="1"/>
  <c r="F470" i="3"/>
  <c r="E214" i="2"/>
  <c r="H214" i="2"/>
  <c r="A473" i="2"/>
  <c r="B472" i="2"/>
  <c r="D472" i="2"/>
  <c r="B470" i="3"/>
  <c r="A471" i="3"/>
  <c r="H472" i="3" l="1"/>
  <c r="C473" i="3"/>
  <c r="J471" i="3"/>
  <c r="K471" i="3"/>
  <c r="F471" i="3"/>
  <c r="D471" i="3"/>
  <c r="E471" i="3" s="1"/>
  <c r="I471" i="3" s="1"/>
  <c r="J214" i="2"/>
  <c r="F214" i="2"/>
  <c r="G214" i="2" s="1"/>
  <c r="K214" i="2" s="1"/>
  <c r="I214" i="2"/>
  <c r="C215" i="2" s="1"/>
  <c r="A474" i="2"/>
  <c r="D473" i="2"/>
  <c r="B473" i="2"/>
  <c r="B471" i="3"/>
  <c r="A472" i="3"/>
  <c r="C474" i="3" l="1"/>
  <c r="H473" i="3"/>
  <c r="J472" i="3"/>
  <c r="D472" i="3"/>
  <c r="E472" i="3" s="1"/>
  <c r="I472" i="3" s="1"/>
  <c r="K472" i="3"/>
  <c r="F472" i="3"/>
  <c r="E215" i="2"/>
  <c r="H215" i="2"/>
  <c r="D474" i="2"/>
  <c r="A475" i="2"/>
  <c r="B474" i="2"/>
  <c r="B472" i="3"/>
  <c r="A473" i="3"/>
  <c r="J473" i="3" l="1"/>
  <c r="K473" i="3"/>
  <c r="D473" i="3"/>
  <c r="E473" i="3" s="1"/>
  <c r="I473" i="3" s="1"/>
  <c r="F473" i="3"/>
  <c r="C475" i="3"/>
  <c r="H474" i="3"/>
  <c r="J215" i="2"/>
  <c r="F215" i="2"/>
  <c r="G215" i="2" s="1"/>
  <c r="K215" i="2" s="1"/>
  <c r="I215" i="2"/>
  <c r="C216" i="2" s="1"/>
  <c r="B475" i="2"/>
  <c r="A476" i="2"/>
  <c r="D475" i="2"/>
  <c r="B473" i="3"/>
  <c r="A474" i="3"/>
  <c r="J474" i="3" l="1"/>
  <c r="D474" i="3"/>
  <c r="F474" i="3"/>
  <c r="K474" i="3"/>
  <c r="C476" i="3"/>
  <c r="H475" i="3"/>
  <c r="E474" i="3"/>
  <c r="I474" i="3" s="1"/>
  <c r="E216" i="2"/>
  <c r="H216" i="2"/>
  <c r="A477" i="2"/>
  <c r="D476" i="2"/>
  <c r="B476" i="2"/>
  <c r="B474" i="3"/>
  <c r="A475" i="3"/>
  <c r="J475" i="3" l="1"/>
  <c r="F475" i="3"/>
  <c r="D475" i="3"/>
  <c r="K475" i="3"/>
  <c r="E475" i="3"/>
  <c r="I475" i="3" s="1"/>
  <c r="H476" i="3"/>
  <c r="C477" i="3"/>
  <c r="J216" i="2"/>
  <c r="I216" i="2"/>
  <c r="C217" i="2" s="1"/>
  <c r="F216" i="2"/>
  <c r="G216" i="2" s="1"/>
  <c r="K216" i="2" s="1"/>
  <c r="A478" i="2"/>
  <c r="B477" i="2"/>
  <c r="D477" i="2"/>
  <c r="B475" i="3"/>
  <c r="A476" i="3"/>
  <c r="H477" i="3" l="1"/>
  <c r="C478" i="3"/>
  <c r="J476" i="3"/>
  <c r="K476" i="3"/>
  <c r="F476" i="3"/>
  <c r="D476" i="3"/>
  <c r="E476" i="3" s="1"/>
  <c r="I476" i="3" s="1"/>
  <c r="E217" i="2"/>
  <c r="H217" i="2"/>
  <c r="A479" i="2"/>
  <c r="B478" i="2"/>
  <c r="D478" i="2"/>
  <c r="B476" i="3"/>
  <c r="A477" i="3"/>
  <c r="C479" i="3" l="1"/>
  <c r="H478" i="3"/>
  <c r="J477" i="3"/>
  <c r="D477" i="3"/>
  <c r="E477" i="3" s="1"/>
  <c r="I477" i="3" s="1"/>
  <c r="F477" i="3"/>
  <c r="K477" i="3"/>
  <c r="J217" i="2"/>
  <c r="I217" i="2"/>
  <c r="C218" i="2" s="1"/>
  <c r="F217" i="2"/>
  <c r="G217" i="2" s="1"/>
  <c r="K217" i="2" s="1"/>
  <c r="D479" i="2"/>
  <c r="A480" i="2"/>
  <c r="B479" i="2"/>
  <c r="B477" i="3"/>
  <c r="A478" i="3"/>
  <c r="J478" i="3" l="1"/>
  <c r="F478" i="3"/>
  <c r="K478" i="3"/>
  <c r="D478" i="3"/>
  <c r="C480" i="3"/>
  <c r="H479" i="3"/>
  <c r="E478" i="3"/>
  <c r="I478" i="3" s="1"/>
  <c r="H218" i="2"/>
  <c r="J218" i="2" s="1"/>
  <c r="E218" i="2"/>
  <c r="A481" i="2"/>
  <c r="B480" i="2"/>
  <c r="D480" i="2"/>
  <c r="B478" i="3"/>
  <c r="A479" i="3"/>
  <c r="J479" i="3" l="1"/>
  <c r="F479" i="3"/>
  <c r="D479" i="3"/>
  <c r="K479" i="3"/>
  <c r="E479" i="3"/>
  <c r="I479" i="3" s="1"/>
  <c r="C481" i="3"/>
  <c r="H480" i="3"/>
  <c r="F218" i="2"/>
  <c r="G218" i="2" s="1"/>
  <c r="K218" i="2" s="1"/>
  <c r="I218" i="2"/>
  <c r="C219" i="2" s="1"/>
  <c r="A482" i="2"/>
  <c r="D481" i="2"/>
  <c r="B481" i="2"/>
  <c r="B479" i="3"/>
  <c r="A480" i="3"/>
  <c r="H481" i="3" l="1"/>
  <c r="C482" i="3"/>
  <c r="J480" i="3"/>
  <c r="F480" i="3"/>
  <c r="D480" i="3"/>
  <c r="E480" i="3" s="1"/>
  <c r="I480" i="3" s="1"/>
  <c r="K480" i="3"/>
  <c r="E219" i="2"/>
  <c r="H219" i="2"/>
  <c r="B482" i="2"/>
  <c r="A483" i="2"/>
  <c r="D482" i="2"/>
  <c r="B480" i="3"/>
  <c r="A481" i="3"/>
  <c r="H482" i="3" l="1"/>
  <c r="C483" i="3"/>
  <c r="J481" i="3"/>
  <c r="F481" i="3"/>
  <c r="D481" i="3"/>
  <c r="E481" i="3" s="1"/>
  <c r="I481" i="3" s="1"/>
  <c r="K481" i="3"/>
  <c r="J219" i="2"/>
  <c r="F219" i="2"/>
  <c r="G219" i="2" s="1"/>
  <c r="K219" i="2" s="1"/>
  <c r="I219" i="2"/>
  <c r="C220" i="2" s="1"/>
  <c r="D483" i="2"/>
  <c r="B483" i="2"/>
  <c r="A484" i="2"/>
  <c r="B481" i="3"/>
  <c r="A482" i="3"/>
  <c r="H483" i="3" l="1"/>
  <c r="C484" i="3"/>
  <c r="J482" i="3"/>
  <c r="F482" i="3"/>
  <c r="K482" i="3"/>
  <c r="D482" i="3"/>
  <c r="E482" i="3" s="1"/>
  <c r="I482" i="3" s="1"/>
  <c r="H220" i="2"/>
  <c r="E220" i="2"/>
  <c r="B484" i="2"/>
  <c r="A485" i="2"/>
  <c r="D484" i="2"/>
  <c r="B482" i="3"/>
  <c r="A483" i="3"/>
  <c r="C485" i="3" l="1"/>
  <c r="H484" i="3"/>
  <c r="J483" i="3"/>
  <c r="K483" i="3"/>
  <c r="F483" i="3"/>
  <c r="D483" i="3"/>
  <c r="E483" i="3" s="1"/>
  <c r="I483" i="3" s="1"/>
  <c r="F220" i="2"/>
  <c r="G220" i="2" s="1"/>
  <c r="K220" i="2" s="1"/>
  <c r="I220" i="2"/>
  <c r="C221" i="2" s="1"/>
  <c r="J220" i="2"/>
  <c r="A486" i="2"/>
  <c r="D485" i="2"/>
  <c r="B485" i="2"/>
  <c r="B483" i="3"/>
  <c r="A484" i="3"/>
  <c r="J484" i="3" l="1"/>
  <c r="F484" i="3"/>
  <c r="D484" i="3"/>
  <c r="K484" i="3"/>
  <c r="C486" i="3"/>
  <c r="H485" i="3"/>
  <c r="E484" i="3"/>
  <c r="I484" i="3" s="1"/>
  <c r="H221" i="2"/>
  <c r="E221" i="2"/>
  <c r="D486" i="2"/>
  <c r="A487" i="2"/>
  <c r="B486" i="2"/>
  <c r="B484" i="3"/>
  <c r="A485" i="3"/>
  <c r="J485" i="3" l="1"/>
  <c r="F485" i="3"/>
  <c r="D485" i="3"/>
  <c r="K485" i="3"/>
  <c r="H486" i="3"/>
  <c r="C487" i="3"/>
  <c r="F221" i="2"/>
  <c r="G221" i="2" s="1"/>
  <c r="K221" i="2" s="1"/>
  <c r="I221" i="2"/>
  <c r="C222" i="2" s="1"/>
  <c r="J221" i="2"/>
  <c r="A488" i="2"/>
  <c r="D487" i="2"/>
  <c r="B487" i="2"/>
  <c r="B485" i="3"/>
  <c r="A486" i="3"/>
  <c r="E485" i="3"/>
  <c r="I485" i="3" s="1"/>
  <c r="H487" i="3" l="1"/>
  <c r="C488" i="3"/>
  <c r="J486" i="3"/>
  <c r="F486" i="3"/>
  <c r="D486" i="3"/>
  <c r="E486" i="3" s="1"/>
  <c r="I486" i="3" s="1"/>
  <c r="K486" i="3"/>
  <c r="E222" i="2"/>
  <c r="H222" i="2"/>
  <c r="A489" i="2"/>
  <c r="B488" i="2"/>
  <c r="D488" i="2"/>
  <c r="A487" i="3"/>
  <c r="B486" i="3"/>
  <c r="J487" i="3" l="1"/>
  <c r="F487" i="3"/>
  <c r="K487" i="3"/>
  <c r="D487" i="3"/>
  <c r="E487" i="3" s="1"/>
  <c r="I487" i="3" s="1"/>
  <c r="H488" i="3"/>
  <c r="C489" i="3"/>
  <c r="J222" i="2"/>
  <c r="F222" i="2"/>
  <c r="G222" i="2" s="1"/>
  <c r="K222" i="2" s="1"/>
  <c r="I222" i="2"/>
  <c r="C223" i="2" s="1"/>
  <c r="A490" i="2"/>
  <c r="D489" i="2"/>
  <c r="B489" i="2"/>
  <c r="B487" i="3"/>
  <c r="A488" i="3"/>
  <c r="C490" i="3" l="1"/>
  <c r="H489" i="3"/>
  <c r="J488" i="3"/>
  <c r="F488" i="3"/>
  <c r="K488" i="3"/>
  <c r="D488" i="3"/>
  <c r="E488" i="3" s="1"/>
  <c r="I488" i="3" s="1"/>
  <c r="E223" i="2"/>
  <c r="H223" i="2"/>
  <c r="J223" i="2" s="1"/>
  <c r="D490" i="2"/>
  <c r="A491" i="2"/>
  <c r="B490" i="2"/>
  <c r="A489" i="3"/>
  <c r="B488" i="3"/>
  <c r="J489" i="3" l="1"/>
  <c r="F489" i="3"/>
  <c r="K489" i="3"/>
  <c r="D489" i="3"/>
  <c r="E489" i="3" s="1"/>
  <c r="I489" i="3" s="1"/>
  <c r="C491" i="3"/>
  <c r="H490" i="3"/>
  <c r="F223" i="2"/>
  <c r="G223" i="2" s="1"/>
  <c r="K223" i="2" s="1"/>
  <c r="I223" i="2"/>
  <c r="C224" i="2" s="1"/>
  <c r="D491" i="2"/>
  <c r="A492" i="2"/>
  <c r="B491" i="2"/>
  <c r="B489" i="3"/>
  <c r="A490" i="3"/>
  <c r="J490" i="3" l="1"/>
  <c r="K490" i="3"/>
  <c r="D490" i="3"/>
  <c r="E490" i="3" s="1"/>
  <c r="I490" i="3" s="1"/>
  <c r="F490" i="3"/>
  <c r="C492" i="3"/>
  <c r="H491" i="3"/>
  <c r="E224" i="2"/>
  <c r="H224" i="2"/>
  <c r="A493" i="2"/>
  <c r="B492" i="2"/>
  <c r="D492" i="2"/>
  <c r="B490" i="3"/>
  <c r="A491" i="3"/>
  <c r="C493" i="3" l="1"/>
  <c r="H492" i="3"/>
  <c r="J491" i="3"/>
  <c r="K491" i="3"/>
  <c r="F491" i="3"/>
  <c r="D491" i="3"/>
  <c r="E491" i="3"/>
  <c r="I491" i="3" s="1"/>
  <c r="J224" i="2"/>
  <c r="F224" i="2"/>
  <c r="G224" i="2" s="1"/>
  <c r="K224" i="2" s="1"/>
  <c r="I224" i="2"/>
  <c r="C225" i="2" s="1"/>
  <c r="A494" i="2"/>
  <c r="B493" i="2"/>
  <c r="D493" i="2"/>
  <c r="B491" i="3"/>
  <c r="A492" i="3"/>
  <c r="J492" i="3" l="1"/>
  <c r="F492" i="3"/>
  <c r="D492" i="3"/>
  <c r="E492" i="3" s="1"/>
  <c r="I492" i="3" s="1"/>
  <c r="K492" i="3"/>
  <c r="H493" i="3"/>
  <c r="C494" i="3"/>
  <c r="E225" i="2"/>
  <c r="H225" i="2"/>
  <c r="A495" i="2"/>
  <c r="B494" i="2"/>
  <c r="D494" i="2"/>
  <c r="B492" i="3"/>
  <c r="A493" i="3"/>
  <c r="H494" i="3" l="1"/>
  <c r="C495" i="3"/>
  <c r="J493" i="3"/>
  <c r="K493" i="3"/>
  <c r="D493" i="3"/>
  <c r="F493" i="3"/>
  <c r="E493" i="3"/>
  <c r="I493" i="3" s="1"/>
  <c r="J225" i="2"/>
  <c r="F225" i="2"/>
  <c r="G225" i="2" s="1"/>
  <c r="K225" i="2" s="1"/>
  <c r="I225" i="2"/>
  <c r="C226" i="2" s="1"/>
  <c r="D495" i="2"/>
  <c r="A496" i="2"/>
  <c r="B495" i="2"/>
  <c r="B493" i="3"/>
  <c r="A494" i="3"/>
  <c r="C496" i="3" l="1"/>
  <c r="H495" i="3"/>
  <c r="J494" i="3"/>
  <c r="F494" i="3"/>
  <c r="K494" i="3"/>
  <c r="D494" i="3"/>
  <c r="E494" i="3" s="1"/>
  <c r="I494" i="3" s="1"/>
  <c r="E226" i="2"/>
  <c r="H226" i="2"/>
  <c r="A497" i="2"/>
  <c r="B496" i="2"/>
  <c r="D496" i="2"/>
  <c r="B494" i="3"/>
  <c r="A495" i="3"/>
  <c r="H496" i="3" l="1"/>
  <c r="C497" i="3"/>
  <c r="J495" i="3"/>
  <c r="D495" i="3"/>
  <c r="E495" i="3" s="1"/>
  <c r="I495" i="3" s="1"/>
  <c r="F495" i="3"/>
  <c r="K495" i="3"/>
  <c r="J226" i="2"/>
  <c r="F226" i="2"/>
  <c r="G226" i="2" s="1"/>
  <c r="K226" i="2" s="1"/>
  <c r="I226" i="2"/>
  <c r="C227" i="2" s="1"/>
  <c r="A498" i="2"/>
  <c r="B497" i="2"/>
  <c r="D497" i="2"/>
  <c r="B495" i="3"/>
  <c r="A496" i="3"/>
  <c r="C498" i="3" l="1"/>
  <c r="H497" i="3"/>
  <c r="J496" i="3"/>
  <c r="K496" i="3"/>
  <c r="F496" i="3"/>
  <c r="D496" i="3"/>
  <c r="E496" i="3" s="1"/>
  <c r="I496" i="3" s="1"/>
  <c r="E227" i="2"/>
  <c r="H227" i="2"/>
  <c r="J227" i="2" s="1"/>
  <c r="A499" i="2"/>
  <c r="B498" i="2"/>
  <c r="D498" i="2"/>
  <c r="B496" i="3"/>
  <c r="A497" i="3"/>
  <c r="J497" i="3" l="1"/>
  <c r="F497" i="3"/>
  <c r="K497" i="3"/>
  <c r="D497" i="3"/>
  <c r="E497" i="3"/>
  <c r="I497" i="3" s="1"/>
  <c r="H498" i="3"/>
  <c r="C499" i="3"/>
  <c r="F227" i="2"/>
  <c r="G227" i="2" s="1"/>
  <c r="K227" i="2" s="1"/>
  <c r="I227" i="2"/>
  <c r="C228" i="2" s="1"/>
  <c r="D499" i="2"/>
  <c r="A500" i="2"/>
  <c r="B499" i="2"/>
  <c r="A498" i="3"/>
  <c r="B497" i="3"/>
  <c r="H499" i="3" l="1"/>
  <c r="C500" i="3"/>
  <c r="J498" i="3"/>
  <c r="K498" i="3"/>
  <c r="F498" i="3"/>
  <c r="D498" i="3"/>
  <c r="E498" i="3"/>
  <c r="I498" i="3" s="1"/>
  <c r="H228" i="2"/>
  <c r="J228" i="2" s="1"/>
  <c r="E228" i="2"/>
  <c r="A501" i="2"/>
  <c r="B500" i="2"/>
  <c r="D500" i="2"/>
  <c r="A499" i="3"/>
  <c r="B498" i="3"/>
  <c r="C501" i="3" l="1"/>
  <c r="H500" i="3"/>
  <c r="J499" i="3"/>
  <c r="F499" i="3"/>
  <c r="D499" i="3"/>
  <c r="E499" i="3" s="1"/>
  <c r="I499" i="3" s="1"/>
  <c r="K499" i="3"/>
  <c r="F228" i="2"/>
  <c r="G228" i="2" s="1"/>
  <c r="K228" i="2" s="1"/>
  <c r="I228" i="2"/>
  <c r="C229" i="2" s="1"/>
  <c r="A502" i="2"/>
  <c r="D501" i="2"/>
  <c r="B501" i="2"/>
  <c r="A500" i="3"/>
  <c r="B499" i="3"/>
  <c r="J500" i="3" l="1"/>
  <c r="K500" i="3"/>
  <c r="F500" i="3"/>
  <c r="D500" i="3"/>
  <c r="E500" i="3" s="1"/>
  <c r="I500" i="3" s="1"/>
  <c r="H501" i="3"/>
  <c r="C502" i="3"/>
  <c r="H229" i="2"/>
  <c r="J229" i="2" s="1"/>
  <c r="E229" i="2"/>
  <c r="A503" i="2"/>
  <c r="B502" i="2"/>
  <c r="D502" i="2"/>
  <c r="A501" i="3"/>
  <c r="B500" i="3"/>
  <c r="H502" i="3" l="1"/>
  <c r="C503" i="3"/>
  <c r="J501" i="3"/>
  <c r="D501" i="3"/>
  <c r="K501" i="3"/>
  <c r="F501" i="3"/>
  <c r="E501" i="3"/>
  <c r="I501" i="3" s="1"/>
  <c r="F229" i="2"/>
  <c r="G229" i="2" s="1"/>
  <c r="K229" i="2" s="1"/>
  <c r="I229" i="2"/>
  <c r="C230" i="2" s="1"/>
  <c r="D503" i="2"/>
  <c r="A504" i="2"/>
  <c r="B503" i="2"/>
  <c r="B501" i="3"/>
  <c r="A502" i="3"/>
  <c r="C504" i="3" l="1"/>
  <c r="H503" i="3"/>
  <c r="J502" i="3"/>
  <c r="K502" i="3"/>
  <c r="D502" i="3"/>
  <c r="E502" i="3" s="1"/>
  <c r="I502" i="3" s="1"/>
  <c r="F502" i="3"/>
  <c r="E230" i="2"/>
  <c r="H230" i="2"/>
  <c r="J230" i="2" s="1"/>
  <c r="A505" i="2"/>
  <c r="B504" i="2"/>
  <c r="D504" i="2"/>
  <c r="B502" i="3"/>
  <c r="A503" i="3"/>
  <c r="J503" i="3" l="1"/>
  <c r="F503" i="3"/>
  <c r="D503" i="3"/>
  <c r="E503" i="3" s="1"/>
  <c r="I503" i="3" s="1"/>
  <c r="K503" i="3"/>
  <c r="H504" i="3"/>
  <c r="C505" i="3"/>
  <c r="F230" i="2"/>
  <c r="G230" i="2" s="1"/>
  <c r="K230" i="2" s="1"/>
  <c r="I230" i="2"/>
  <c r="C231" i="2" s="1"/>
  <c r="A506" i="2"/>
  <c r="B505" i="2"/>
  <c r="D505" i="2"/>
  <c r="B503" i="3"/>
  <c r="A504" i="3"/>
  <c r="H505" i="3" l="1"/>
  <c r="C506" i="3"/>
  <c r="J504" i="3"/>
  <c r="K504" i="3"/>
  <c r="D504" i="3"/>
  <c r="E504" i="3" s="1"/>
  <c r="I504" i="3" s="1"/>
  <c r="F504" i="3"/>
  <c r="E231" i="2"/>
  <c r="H231" i="2"/>
  <c r="J231" i="2" s="1"/>
  <c r="B506" i="2"/>
  <c r="D506" i="2"/>
  <c r="B504" i="3"/>
  <c r="A505" i="3"/>
  <c r="H506" i="3" l="1"/>
  <c r="J9" i="3"/>
  <c r="J505" i="3"/>
  <c r="F505" i="3"/>
  <c r="J506" i="3"/>
  <c r="K505" i="3"/>
  <c r="D505" i="3"/>
  <c r="E505" i="3" s="1"/>
  <c r="I505" i="3" s="1"/>
  <c r="F231" i="2"/>
  <c r="G231" i="2" s="1"/>
  <c r="K231" i="2" s="1"/>
  <c r="I231" i="2"/>
  <c r="C232" i="2" s="1"/>
  <c r="A506" i="3"/>
  <c r="B505" i="3"/>
  <c r="K506" i="3" l="1"/>
  <c r="J15" i="3" s="1"/>
  <c r="J16" i="3" s="1"/>
  <c r="D506" i="3"/>
  <c r="F506" i="3"/>
  <c r="E232" i="2"/>
  <c r="H232" i="2"/>
  <c r="J232" i="2" s="1"/>
  <c r="B506" i="3"/>
  <c r="E506" i="3"/>
  <c r="F232" i="2" l="1"/>
  <c r="G232" i="2" s="1"/>
  <c r="K232" i="2" s="1"/>
  <c r="I232" i="2"/>
  <c r="C233" i="2" s="1"/>
  <c r="I506" i="3"/>
  <c r="J7" i="3" s="1"/>
  <c r="J8" i="3"/>
  <c r="E233" i="2" l="1"/>
  <c r="H233" i="2"/>
  <c r="J233" i="2" s="1"/>
  <c r="F233" i="2" l="1"/>
  <c r="G233" i="2" s="1"/>
  <c r="K233" i="2" s="1"/>
  <c r="I233" i="2"/>
  <c r="C234" i="2" s="1"/>
  <c r="E234" i="2" l="1"/>
  <c r="H234" i="2"/>
  <c r="J234" i="2" s="1"/>
  <c r="F234" i="2" l="1"/>
  <c r="G234" i="2" s="1"/>
  <c r="K234" i="2" s="1"/>
  <c r="I234" i="2"/>
  <c r="C235" i="2" s="1"/>
  <c r="E235" i="2" l="1"/>
  <c r="H235" i="2"/>
  <c r="J235" i="2" s="1"/>
  <c r="F235" i="2" l="1"/>
  <c r="G235" i="2" s="1"/>
  <c r="K235" i="2" s="1"/>
  <c r="I235" i="2"/>
  <c r="C236" i="2" s="1"/>
  <c r="H236" i="2" l="1"/>
  <c r="J236" i="2" s="1"/>
  <c r="E236" i="2"/>
  <c r="F236" i="2" l="1"/>
  <c r="G236" i="2" s="1"/>
  <c r="K236" i="2" s="1"/>
  <c r="I236" i="2"/>
  <c r="C237" i="2" s="1"/>
  <c r="H237" i="2" l="1"/>
  <c r="J237" i="2" s="1"/>
  <c r="E237" i="2"/>
  <c r="F237" i="2" l="1"/>
  <c r="G237" i="2" s="1"/>
  <c r="K237" i="2" s="1"/>
  <c r="I237" i="2"/>
  <c r="C238" i="2" s="1"/>
  <c r="H238" i="2" l="1"/>
  <c r="J238" i="2" s="1"/>
  <c r="E238" i="2"/>
  <c r="F238" i="2" l="1"/>
  <c r="G238" i="2" s="1"/>
  <c r="K238" i="2" s="1"/>
  <c r="I238" i="2"/>
  <c r="C239" i="2" s="1"/>
  <c r="H239" i="2" l="1"/>
  <c r="J239" i="2" s="1"/>
  <c r="E239" i="2"/>
  <c r="F239" i="2" l="1"/>
  <c r="G239" i="2" s="1"/>
  <c r="K239" i="2" s="1"/>
  <c r="I239" i="2"/>
  <c r="C240" i="2" s="1"/>
  <c r="E240" i="2" l="1"/>
  <c r="H240" i="2"/>
  <c r="J240" i="2" s="1"/>
  <c r="I240" i="2" l="1"/>
  <c r="C241" i="2" s="1"/>
  <c r="F240" i="2"/>
  <c r="G240" i="2" s="1"/>
  <c r="K240" i="2" s="1"/>
  <c r="H241" i="2" l="1"/>
  <c r="E241" i="2"/>
  <c r="F241" i="2" l="1"/>
  <c r="G241" i="2" s="1"/>
  <c r="K241" i="2" s="1"/>
  <c r="I241" i="2"/>
  <c r="C242" i="2" s="1"/>
  <c r="J241" i="2"/>
  <c r="H242" i="2" l="1"/>
  <c r="E242" i="2"/>
  <c r="F242" i="2" l="1"/>
  <c r="G242" i="2" s="1"/>
  <c r="K242" i="2" s="1"/>
  <c r="I242" i="2"/>
  <c r="C243" i="2" s="1"/>
  <c r="J242" i="2"/>
  <c r="H243" i="2" l="1"/>
  <c r="E243" i="2"/>
  <c r="F243" i="2" l="1"/>
  <c r="G243" i="2" s="1"/>
  <c r="K243" i="2" s="1"/>
  <c r="I243" i="2"/>
  <c r="C244" i="2" s="1"/>
  <c r="J243" i="2"/>
  <c r="H244" i="2" l="1"/>
  <c r="J244" i="2" s="1"/>
  <c r="E244" i="2"/>
  <c r="F244" i="2" l="1"/>
  <c r="G244" i="2" s="1"/>
  <c r="K244" i="2" s="1"/>
  <c r="I244" i="2"/>
  <c r="C245" i="2" s="1"/>
  <c r="E245" i="2" l="1"/>
  <c r="H245" i="2"/>
  <c r="J245" i="2" s="1"/>
  <c r="F245" i="2" l="1"/>
  <c r="G245" i="2" s="1"/>
  <c r="K245" i="2" s="1"/>
  <c r="I245" i="2"/>
  <c r="C246" i="2" s="1"/>
  <c r="H246" i="2" l="1"/>
  <c r="J246" i="2" s="1"/>
  <c r="E246" i="2"/>
  <c r="F246" i="2" l="1"/>
  <c r="G246" i="2" s="1"/>
  <c r="K246" i="2" s="1"/>
  <c r="I246" i="2"/>
  <c r="C247" i="2" s="1"/>
  <c r="H247" i="2" l="1"/>
  <c r="J247" i="2" s="1"/>
  <c r="E247" i="2"/>
  <c r="F247" i="2" l="1"/>
  <c r="G247" i="2" s="1"/>
  <c r="K247" i="2" s="1"/>
  <c r="I247" i="2"/>
  <c r="C248" i="2" s="1"/>
  <c r="H248" i="2" l="1"/>
  <c r="J248" i="2" s="1"/>
  <c r="E248" i="2"/>
  <c r="F248" i="2" l="1"/>
  <c r="G248" i="2" s="1"/>
  <c r="K248" i="2" s="1"/>
  <c r="I248" i="2"/>
  <c r="C249" i="2" s="1"/>
  <c r="H249" i="2" l="1"/>
  <c r="J249" i="2" s="1"/>
  <c r="E249" i="2"/>
  <c r="F249" i="2" l="1"/>
  <c r="G249" i="2" s="1"/>
  <c r="K249" i="2" s="1"/>
  <c r="I249" i="2"/>
  <c r="C250" i="2" s="1"/>
  <c r="H250" i="2" l="1"/>
  <c r="J250" i="2" s="1"/>
  <c r="E250" i="2"/>
  <c r="F250" i="2" l="1"/>
  <c r="G250" i="2" s="1"/>
  <c r="K250" i="2" s="1"/>
  <c r="I250" i="2"/>
  <c r="C251" i="2" s="1"/>
  <c r="H251" i="2" l="1"/>
  <c r="J251" i="2" s="1"/>
  <c r="E251" i="2"/>
  <c r="F251" i="2" l="1"/>
  <c r="G251" i="2" s="1"/>
  <c r="K251" i="2" s="1"/>
  <c r="I251" i="2"/>
  <c r="C252" i="2" s="1"/>
  <c r="H252" i="2" l="1"/>
  <c r="J252" i="2" s="1"/>
  <c r="E252" i="2"/>
  <c r="F252" i="2" l="1"/>
  <c r="G252" i="2" s="1"/>
  <c r="K252" i="2" s="1"/>
  <c r="I252" i="2"/>
  <c r="C253" i="2" s="1"/>
  <c r="H253" i="2" l="1"/>
  <c r="J253" i="2" s="1"/>
  <c r="E253" i="2"/>
  <c r="F253" i="2" l="1"/>
  <c r="G253" i="2" s="1"/>
  <c r="K253" i="2" s="1"/>
  <c r="I253" i="2"/>
  <c r="C254" i="2" s="1"/>
  <c r="H254" i="2" l="1"/>
  <c r="J254" i="2" s="1"/>
  <c r="E254" i="2"/>
  <c r="F254" i="2" l="1"/>
  <c r="G254" i="2" s="1"/>
  <c r="K254" i="2" s="1"/>
  <c r="I254" i="2"/>
  <c r="C255" i="2" s="1"/>
  <c r="E255" i="2" l="1"/>
  <c r="H255" i="2"/>
  <c r="J255" i="2" s="1"/>
  <c r="F255" i="2" l="1"/>
  <c r="G255" i="2" s="1"/>
  <c r="K255" i="2" s="1"/>
  <c r="I255" i="2"/>
  <c r="C256" i="2" s="1"/>
  <c r="H256" i="2" l="1"/>
  <c r="J256" i="2" s="1"/>
  <c r="E256" i="2"/>
  <c r="F256" i="2" l="1"/>
  <c r="G256" i="2" s="1"/>
  <c r="K256" i="2" s="1"/>
  <c r="I256" i="2"/>
  <c r="C257" i="2" s="1"/>
  <c r="E257" i="2" l="1"/>
  <c r="H257" i="2"/>
  <c r="J257" i="2" s="1"/>
  <c r="I257" i="2" l="1"/>
  <c r="C258" i="2" s="1"/>
  <c r="F257" i="2"/>
  <c r="G257" i="2" s="1"/>
  <c r="K257" i="2" s="1"/>
  <c r="E258" i="2" l="1"/>
  <c r="H258" i="2"/>
  <c r="J258" i="2" s="1"/>
  <c r="F258" i="2" l="1"/>
  <c r="G258" i="2" s="1"/>
  <c r="K258" i="2" s="1"/>
  <c r="I258" i="2"/>
  <c r="C259" i="2" s="1"/>
  <c r="H259" i="2" l="1"/>
  <c r="J259" i="2" s="1"/>
  <c r="E259" i="2"/>
  <c r="F259" i="2" l="1"/>
  <c r="G259" i="2" s="1"/>
  <c r="K259" i="2" s="1"/>
  <c r="I259" i="2"/>
  <c r="C260" i="2" s="1"/>
  <c r="H260" i="2" l="1"/>
  <c r="J260" i="2" s="1"/>
  <c r="E260" i="2"/>
  <c r="F260" i="2" l="1"/>
  <c r="G260" i="2" s="1"/>
  <c r="K260" i="2" s="1"/>
  <c r="I260" i="2"/>
  <c r="C261" i="2" s="1"/>
  <c r="E261" i="2" l="1"/>
  <c r="H261" i="2"/>
  <c r="J261" i="2" s="1"/>
  <c r="I261" i="2" l="1"/>
  <c r="C262" i="2" s="1"/>
  <c r="F261" i="2"/>
  <c r="G261" i="2" s="1"/>
  <c r="K261" i="2" s="1"/>
  <c r="E262" i="2" l="1"/>
  <c r="H262" i="2"/>
  <c r="J262" i="2" s="1"/>
  <c r="I262" i="2" l="1"/>
  <c r="C263" i="2" s="1"/>
  <c r="F262" i="2"/>
  <c r="G262" i="2" s="1"/>
  <c r="K262" i="2" s="1"/>
  <c r="E263" i="2" l="1"/>
  <c r="H263" i="2"/>
  <c r="J263" i="2" s="1"/>
  <c r="F263" i="2" l="1"/>
  <c r="G263" i="2" s="1"/>
  <c r="K263" i="2" s="1"/>
  <c r="I263" i="2"/>
  <c r="C264" i="2" s="1"/>
  <c r="H264" i="2" l="1"/>
  <c r="J264" i="2" s="1"/>
  <c r="E264" i="2"/>
  <c r="F264" i="2" l="1"/>
  <c r="G264" i="2" s="1"/>
  <c r="K264" i="2" s="1"/>
  <c r="I264" i="2"/>
  <c r="C265" i="2" s="1"/>
  <c r="E265" i="2" l="1"/>
  <c r="H265" i="2"/>
  <c r="J265" i="2" s="1"/>
  <c r="F265" i="2" l="1"/>
  <c r="G265" i="2" s="1"/>
  <c r="K265" i="2" s="1"/>
  <c r="I265" i="2"/>
  <c r="C266" i="2" s="1"/>
  <c r="E266" i="2" l="1"/>
  <c r="H266" i="2"/>
  <c r="J266" i="2" s="1"/>
  <c r="F266" i="2" l="1"/>
  <c r="G266" i="2" s="1"/>
  <c r="K266" i="2" s="1"/>
  <c r="I266" i="2"/>
  <c r="C267" i="2" s="1"/>
  <c r="H267" i="2" l="1"/>
  <c r="J267" i="2" s="1"/>
  <c r="E267" i="2"/>
  <c r="F267" i="2" l="1"/>
  <c r="G267" i="2" s="1"/>
  <c r="K267" i="2" s="1"/>
  <c r="I267" i="2"/>
  <c r="C268" i="2" s="1"/>
  <c r="H268" i="2" l="1"/>
  <c r="E268" i="2"/>
  <c r="F268" i="2" l="1"/>
  <c r="G268" i="2" s="1"/>
  <c r="K268" i="2" s="1"/>
  <c r="I268" i="2"/>
  <c r="C269" i="2" s="1"/>
  <c r="J268" i="2"/>
  <c r="E269" i="2" l="1"/>
  <c r="H269" i="2"/>
  <c r="J269" i="2" l="1"/>
  <c r="F269" i="2"/>
  <c r="G269" i="2" s="1"/>
  <c r="K269" i="2" s="1"/>
  <c r="I269" i="2"/>
  <c r="C270" i="2" s="1"/>
  <c r="H270" i="2" l="1"/>
  <c r="E270" i="2"/>
  <c r="F270" i="2" l="1"/>
  <c r="G270" i="2" s="1"/>
  <c r="K270" i="2" s="1"/>
  <c r="I270" i="2"/>
  <c r="C271" i="2" s="1"/>
  <c r="J270" i="2"/>
  <c r="H271" i="2" l="1"/>
  <c r="J271" i="2" s="1"/>
  <c r="E271" i="2"/>
  <c r="F271" i="2" l="1"/>
  <c r="G271" i="2" s="1"/>
  <c r="K271" i="2" s="1"/>
  <c r="I271" i="2"/>
  <c r="C272" i="2" s="1"/>
  <c r="H272" i="2" l="1"/>
  <c r="E272" i="2"/>
  <c r="F272" i="2" l="1"/>
  <c r="G272" i="2" s="1"/>
  <c r="K272" i="2" s="1"/>
  <c r="I272" i="2"/>
  <c r="C273" i="2" s="1"/>
  <c r="J272" i="2"/>
  <c r="E273" i="2" l="1"/>
  <c r="H273" i="2"/>
  <c r="J273" i="2" l="1"/>
  <c r="F273" i="2"/>
  <c r="G273" i="2" s="1"/>
  <c r="K273" i="2" s="1"/>
  <c r="I273" i="2"/>
  <c r="C274" i="2" s="1"/>
  <c r="E274" i="2" l="1"/>
  <c r="H274" i="2"/>
  <c r="J274" i="2" l="1"/>
  <c r="F274" i="2"/>
  <c r="G274" i="2" s="1"/>
  <c r="K274" i="2" s="1"/>
  <c r="I274" i="2"/>
  <c r="C275" i="2" s="1"/>
  <c r="H275" i="2" l="1"/>
  <c r="E275" i="2"/>
  <c r="F275" i="2" l="1"/>
  <c r="G275" i="2" s="1"/>
  <c r="K275" i="2" s="1"/>
  <c r="I275" i="2"/>
  <c r="C276" i="2" s="1"/>
  <c r="J275" i="2"/>
  <c r="E276" i="2" l="1"/>
  <c r="H276" i="2"/>
  <c r="J276" i="2" l="1"/>
  <c r="F276" i="2"/>
  <c r="G276" i="2" s="1"/>
  <c r="K276" i="2" s="1"/>
  <c r="I276" i="2"/>
  <c r="C277" i="2" s="1"/>
  <c r="E277" i="2" l="1"/>
  <c r="H277" i="2"/>
  <c r="J277" i="2" l="1"/>
  <c r="F277" i="2"/>
  <c r="G277" i="2" s="1"/>
  <c r="K277" i="2" s="1"/>
  <c r="I277" i="2"/>
  <c r="C278" i="2" s="1"/>
  <c r="E278" i="2" l="1"/>
  <c r="H278" i="2"/>
  <c r="J278" i="2" s="1"/>
  <c r="F278" i="2" l="1"/>
  <c r="G278" i="2" s="1"/>
  <c r="K278" i="2" s="1"/>
  <c r="I278" i="2"/>
  <c r="C279" i="2" s="1"/>
  <c r="H279" i="2" l="1"/>
  <c r="J279" i="2" s="1"/>
  <c r="E279" i="2"/>
  <c r="F279" i="2" l="1"/>
  <c r="G279" i="2" s="1"/>
  <c r="K279" i="2" s="1"/>
  <c r="I279" i="2"/>
  <c r="C280" i="2" s="1"/>
  <c r="H280" i="2" l="1"/>
  <c r="J280" i="2" s="1"/>
  <c r="E280" i="2"/>
  <c r="F280" i="2" l="1"/>
  <c r="G280" i="2" s="1"/>
  <c r="K280" i="2" s="1"/>
  <c r="I280" i="2"/>
  <c r="C281" i="2" s="1"/>
  <c r="E281" i="2" l="1"/>
  <c r="H281" i="2"/>
  <c r="J281" i="2" s="1"/>
  <c r="F281" i="2" l="1"/>
  <c r="G281" i="2" s="1"/>
  <c r="K281" i="2" s="1"/>
  <c r="I281" i="2"/>
  <c r="C282" i="2" s="1"/>
  <c r="E282" i="2" l="1"/>
  <c r="H282" i="2"/>
  <c r="J282" i="2" s="1"/>
  <c r="F282" i="2" l="1"/>
  <c r="G282" i="2" s="1"/>
  <c r="K282" i="2" s="1"/>
  <c r="I282" i="2"/>
  <c r="C283" i="2" s="1"/>
  <c r="H283" i="2" l="1"/>
  <c r="J283" i="2" s="1"/>
  <c r="E283" i="2"/>
  <c r="F283" i="2" l="1"/>
  <c r="G283" i="2" s="1"/>
  <c r="K283" i="2" s="1"/>
  <c r="I283" i="2"/>
  <c r="C284" i="2" s="1"/>
  <c r="E284" i="2" l="1"/>
  <c r="H284" i="2"/>
  <c r="J284" i="2" s="1"/>
  <c r="F284" i="2" l="1"/>
  <c r="G284" i="2" s="1"/>
  <c r="K284" i="2" s="1"/>
  <c r="I284" i="2"/>
  <c r="C285" i="2" s="1"/>
  <c r="E285" i="2" l="1"/>
  <c r="H285" i="2"/>
  <c r="J285" i="2" s="1"/>
  <c r="F285" i="2" l="1"/>
  <c r="G285" i="2" s="1"/>
  <c r="K285" i="2" s="1"/>
  <c r="I285" i="2"/>
  <c r="C286" i="2" s="1"/>
  <c r="E286" i="2" l="1"/>
  <c r="H286" i="2"/>
  <c r="J286" i="2" s="1"/>
  <c r="F286" i="2" l="1"/>
  <c r="G286" i="2" s="1"/>
  <c r="K286" i="2" s="1"/>
  <c r="I286" i="2"/>
  <c r="C287" i="2" s="1"/>
  <c r="H287" i="2" l="1"/>
  <c r="J287" i="2" s="1"/>
  <c r="E287" i="2"/>
  <c r="F287" i="2" l="1"/>
  <c r="G287" i="2" s="1"/>
  <c r="K287" i="2" s="1"/>
  <c r="I287" i="2"/>
  <c r="C288" i="2" s="1"/>
  <c r="H288" i="2" l="1"/>
  <c r="J288" i="2" s="1"/>
  <c r="E288" i="2"/>
  <c r="F288" i="2" l="1"/>
  <c r="G288" i="2" s="1"/>
  <c r="K288" i="2" s="1"/>
  <c r="I288" i="2"/>
  <c r="C289" i="2" s="1"/>
  <c r="E289" i="2" l="1"/>
  <c r="H289" i="2"/>
  <c r="J289" i="2" s="1"/>
  <c r="F289" i="2" l="1"/>
  <c r="G289" i="2" s="1"/>
  <c r="K289" i="2" s="1"/>
  <c r="I289" i="2"/>
  <c r="C290" i="2" s="1"/>
  <c r="E290" i="2" l="1"/>
  <c r="H290" i="2"/>
  <c r="J290" i="2" s="1"/>
  <c r="F290" i="2" l="1"/>
  <c r="G290" i="2" s="1"/>
  <c r="K290" i="2" s="1"/>
  <c r="I290" i="2"/>
  <c r="C291" i="2" s="1"/>
  <c r="H291" i="2" l="1"/>
  <c r="J291" i="2" s="1"/>
  <c r="E291" i="2"/>
  <c r="F291" i="2" l="1"/>
  <c r="G291" i="2" s="1"/>
  <c r="K291" i="2" s="1"/>
  <c r="I291" i="2"/>
  <c r="C292" i="2" s="1"/>
  <c r="E292" i="2" l="1"/>
  <c r="H292" i="2"/>
  <c r="J292" i="2" s="1"/>
  <c r="F292" i="2" l="1"/>
  <c r="G292" i="2" s="1"/>
  <c r="K292" i="2" s="1"/>
  <c r="I292" i="2"/>
  <c r="C293" i="2" s="1"/>
  <c r="E293" i="2" l="1"/>
  <c r="H293" i="2"/>
  <c r="J293" i="2" l="1"/>
  <c r="F293" i="2"/>
  <c r="G293" i="2" s="1"/>
  <c r="K293" i="2" s="1"/>
  <c r="I293" i="2"/>
  <c r="C294" i="2" s="1"/>
  <c r="E294" i="2" l="1"/>
  <c r="H294" i="2"/>
  <c r="J294" i="2" l="1"/>
  <c r="F294" i="2"/>
  <c r="G294" i="2" s="1"/>
  <c r="K294" i="2" s="1"/>
  <c r="I294" i="2"/>
  <c r="C295" i="2" s="1"/>
  <c r="E295" i="2" l="1"/>
  <c r="H295" i="2"/>
  <c r="J295" i="2" l="1"/>
  <c r="I295" i="2"/>
  <c r="C296" i="2" s="1"/>
  <c r="F295" i="2"/>
  <c r="G295" i="2" s="1"/>
  <c r="K295" i="2" s="1"/>
  <c r="H296" i="2" l="1"/>
  <c r="E296" i="2"/>
  <c r="F296" i="2" l="1"/>
  <c r="G296" i="2" s="1"/>
  <c r="K296" i="2" s="1"/>
  <c r="I296" i="2"/>
  <c r="C297" i="2" s="1"/>
  <c r="J296" i="2"/>
  <c r="H297" i="2" l="1"/>
  <c r="E297" i="2"/>
  <c r="F297" i="2" l="1"/>
  <c r="G297" i="2" s="1"/>
  <c r="K297" i="2" s="1"/>
  <c r="I297" i="2"/>
  <c r="C298" i="2" s="1"/>
  <c r="J297" i="2"/>
  <c r="E298" i="2" l="1"/>
  <c r="H298" i="2"/>
  <c r="J298" i="2" l="1"/>
  <c r="F298" i="2"/>
  <c r="G298" i="2" s="1"/>
  <c r="K298" i="2" s="1"/>
  <c r="I298" i="2"/>
  <c r="C299" i="2" s="1"/>
  <c r="E299" i="2" l="1"/>
  <c r="H299" i="2"/>
  <c r="J299" i="2" s="1"/>
  <c r="I299" i="2" l="1"/>
  <c r="C300" i="2" s="1"/>
  <c r="F299" i="2"/>
  <c r="G299" i="2" s="1"/>
  <c r="K299" i="2" s="1"/>
  <c r="H300" i="2" l="1"/>
  <c r="J300" i="2" s="1"/>
  <c r="E300" i="2"/>
  <c r="F300" i="2" l="1"/>
  <c r="G300" i="2" s="1"/>
  <c r="K300" i="2" s="1"/>
  <c r="I300" i="2"/>
  <c r="C301" i="2" s="1"/>
  <c r="E301" i="2" l="1"/>
  <c r="H301" i="2"/>
  <c r="J301" i="2" s="1"/>
  <c r="F301" i="2" l="1"/>
  <c r="G301" i="2" s="1"/>
  <c r="K301" i="2" s="1"/>
  <c r="I301" i="2"/>
  <c r="C302" i="2" s="1"/>
  <c r="H302" i="2" l="1"/>
  <c r="J302" i="2" s="1"/>
  <c r="E302" i="2"/>
  <c r="F302" i="2" l="1"/>
  <c r="G302" i="2" s="1"/>
  <c r="K302" i="2" s="1"/>
  <c r="I302" i="2"/>
  <c r="C303" i="2" s="1"/>
  <c r="H303" i="2" l="1"/>
  <c r="J303" i="2" s="1"/>
  <c r="E303" i="2"/>
  <c r="F303" i="2" l="1"/>
  <c r="G303" i="2" s="1"/>
  <c r="K303" i="2" s="1"/>
  <c r="I303" i="2"/>
  <c r="C304" i="2" s="1"/>
  <c r="E304" i="2" l="1"/>
  <c r="H304" i="2"/>
  <c r="J304" i="2" l="1"/>
  <c r="F304" i="2"/>
  <c r="G304" i="2" s="1"/>
  <c r="K304" i="2" s="1"/>
  <c r="I304" i="2"/>
  <c r="C305" i="2" s="1"/>
  <c r="H305" i="2" l="1"/>
  <c r="E305" i="2"/>
  <c r="F305" i="2" l="1"/>
  <c r="G305" i="2" s="1"/>
  <c r="K305" i="2" s="1"/>
  <c r="I305" i="2"/>
  <c r="C306" i="2" s="1"/>
  <c r="J305" i="2"/>
  <c r="H306" i="2" l="1"/>
  <c r="E306" i="2"/>
  <c r="F306" i="2" l="1"/>
  <c r="G306" i="2" s="1"/>
  <c r="K306" i="2" s="1"/>
  <c r="I306" i="2"/>
  <c r="C307" i="2" s="1"/>
  <c r="J306" i="2"/>
  <c r="H307" i="2" l="1"/>
  <c r="J307" i="2" s="1"/>
  <c r="E307" i="2"/>
  <c r="F307" i="2" l="1"/>
  <c r="G307" i="2" s="1"/>
  <c r="K307" i="2" s="1"/>
  <c r="I307" i="2"/>
  <c r="C308" i="2" s="1"/>
  <c r="E308" i="2" l="1"/>
  <c r="H308" i="2"/>
  <c r="J308" i="2" l="1"/>
  <c r="F308" i="2"/>
  <c r="G308" i="2" s="1"/>
  <c r="K308" i="2" s="1"/>
  <c r="I308" i="2"/>
  <c r="C309" i="2" s="1"/>
  <c r="H309" i="2" l="1"/>
  <c r="E309" i="2"/>
  <c r="F309" i="2" l="1"/>
  <c r="G309" i="2" s="1"/>
  <c r="K309" i="2" s="1"/>
  <c r="I309" i="2"/>
  <c r="C310" i="2" s="1"/>
  <c r="J309" i="2"/>
  <c r="E310" i="2" l="1"/>
  <c r="H310" i="2"/>
  <c r="J310" i="2" l="1"/>
  <c r="F310" i="2"/>
  <c r="G310" i="2" s="1"/>
  <c r="K310" i="2" s="1"/>
  <c r="I310" i="2"/>
  <c r="C311" i="2" s="1"/>
  <c r="H311" i="2" l="1"/>
  <c r="J311" i="2" s="1"/>
  <c r="E311" i="2"/>
  <c r="F311" i="2" l="1"/>
  <c r="G311" i="2" s="1"/>
  <c r="K311" i="2" s="1"/>
  <c r="I311" i="2"/>
  <c r="C312" i="2" s="1"/>
  <c r="H312" i="2" l="1"/>
  <c r="E312" i="2"/>
  <c r="F312" i="2" l="1"/>
  <c r="G312" i="2" s="1"/>
  <c r="K312" i="2" s="1"/>
  <c r="I312" i="2"/>
  <c r="C313" i="2" s="1"/>
  <c r="J312" i="2"/>
  <c r="E313" i="2" l="1"/>
  <c r="H313" i="2"/>
  <c r="J313" i="2" l="1"/>
  <c r="F313" i="2"/>
  <c r="G313" i="2" s="1"/>
  <c r="K313" i="2" s="1"/>
  <c r="I313" i="2"/>
  <c r="C314" i="2" s="1"/>
  <c r="H314" i="2" l="1"/>
  <c r="E314" i="2"/>
  <c r="F314" i="2" l="1"/>
  <c r="G314" i="2" s="1"/>
  <c r="K314" i="2" s="1"/>
  <c r="I314" i="2"/>
  <c r="C315" i="2" s="1"/>
  <c r="J314" i="2"/>
  <c r="E315" i="2" l="1"/>
  <c r="H315" i="2"/>
  <c r="J315" i="2" l="1"/>
  <c r="F315" i="2"/>
  <c r="G315" i="2" s="1"/>
  <c r="K315" i="2" s="1"/>
  <c r="I315" i="2"/>
  <c r="C316" i="2" s="1"/>
  <c r="H316" i="2" l="1"/>
  <c r="E316" i="2"/>
  <c r="F316" i="2" l="1"/>
  <c r="G316" i="2" s="1"/>
  <c r="K316" i="2" s="1"/>
  <c r="I316" i="2"/>
  <c r="C317" i="2" s="1"/>
  <c r="J316" i="2"/>
  <c r="H317" i="2" l="1"/>
  <c r="E317" i="2"/>
  <c r="F317" i="2" l="1"/>
  <c r="G317" i="2" s="1"/>
  <c r="K317" i="2" s="1"/>
  <c r="I317" i="2"/>
  <c r="C318" i="2" s="1"/>
  <c r="J317" i="2"/>
  <c r="H318" i="2" l="1"/>
  <c r="E318" i="2"/>
  <c r="F318" i="2" l="1"/>
  <c r="G318" i="2" s="1"/>
  <c r="K318" i="2" s="1"/>
  <c r="I318" i="2"/>
  <c r="C319" i="2" s="1"/>
  <c r="J318" i="2"/>
  <c r="H319" i="2" l="1"/>
  <c r="E319" i="2"/>
  <c r="F319" i="2" l="1"/>
  <c r="G319" i="2" s="1"/>
  <c r="K319" i="2" s="1"/>
  <c r="I319" i="2"/>
  <c r="C320" i="2" s="1"/>
  <c r="J319" i="2"/>
  <c r="E320" i="2" l="1"/>
  <c r="H320" i="2"/>
  <c r="J320" i="2" l="1"/>
  <c r="F320" i="2"/>
  <c r="G320" i="2" s="1"/>
  <c r="K320" i="2" s="1"/>
  <c r="I320" i="2"/>
  <c r="C321" i="2" s="1"/>
  <c r="H321" i="2" l="1"/>
  <c r="E321" i="2"/>
  <c r="F321" i="2" l="1"/>
  <c r="G321" i="2" s="1"/>
  <c r="K321" i="2" s="1"/>
  <c r="I321" i="2"/>
  <c r="C322" i="2" s="1"/>
  <c r="J321" i="2"/>
  <c r="E322" i="2" l="1"/>
  <c r="H322" i="2"/>
  <c r="J322" i="2" l="1"/>
  <c r="F322" i="2"/>
  <c r="G322" i="2" s="1"/>
  <c r="K322" i="2" s="1"/>
  <c r="I322" i="2"/>
  <c r="C323" i="2" s="1"/>
  <c r="E323" i="2" l="1"/>
  <c r="H323" i="2"/>
  <c r="J323" i="2" s="1"/>
  <c r="F323" i="2" l="1"/>
  <c r="G323" i="2" s="1"/>
  <c r="K323" i="2" s="1"/>
  <c r="I323" i="2"/>
  <c r="C324" i="2" s="1"/>
  <c r="E324" i="2" l="1"/>
  <c r="H324" i="2"/>
  <c r="J324" i="2" s="1"/>
  <c r="F324" i="2" l="1"/>
  <c r="G324" i="2" s="1"/>
  <c r="K324" i="2" s="1"/>
  <c r="I324" i="2"/>
  <c r="C325" i="2" s="1"/>
  <c r="H325" i="2" l="1"/>
  <c r="J325" i="2" s="1"/>
  <c r="E325" i="2"/>
  <c r="F325" i="2" l="1"/>
  <c r="G325" i="2" s="1"/>
  <c r="K325" i="2" s="1"/>
  <c r="I325" i="2"/>
  <c r="C326" i="2" s="1"/>
  <c r="H326" i="2" l="1"/>
  <c r="E326" i="2"/>
  <c r="F326" i="2" l="1"/>
  <c r="G326" i="2" s="1"/>
  <c r="K326" i="2" s="1"/>
  <c r="I326" i="2"/>
  <c r="C327" i="2" s="1"/>
  <c r="J326" i="2"/>
  <c r="E327" i="2" l="1"/>
  <c r="H327" i="2"/>
  <c r="J327" i="2" l="1"/>
  <c r="I327" i="2"/>
  <c r="C328" i="2" s="1"/>
  <c r="F327" i="2"/>
  <c r="G327" i="2" s="1"/>
  <c r="K327" i="2" s="1"/>
  <c r="H328" i="2" l="1"/>
  <c r="E328" i="2"/>
  <c r="F328" i="2" l="1"/>
  <c r="G328" i="2" s="1"/>
  <c r="K328" i="2" s="1"/>
  <c r="I328" i="2"/>
  <c r="C329" i="2" s="1"/>
  <c r="J328" i="2"/>
  <c r="E329" i="2" l="1"/>
  <c r="H329" i="2"/>
  <c r="J329" i="2" l="1"/>
  <c r="F329" i="2"/>
  <c r="G329" i="2" s="1"/>
  <c r="K329" i="2" s="1"/>
  <c r="I329" i="2"/>
  <c r="C330" i="2" s="1"/>
  <c r="H330" i="2" l="1"/>
  <c r="E330" i="2"/>
  <c r="F330" i="2" l="1"/>
  <c r="G330" i="2" s="1"/>
  <c r="K330" i="2" s="1"/>
  <c r="I330" i="2"/>
  <c r="C331" i="2" s="1"/>
  <c r="J330" i="2"/>
  <c r="H331" i="2" l="1"/>
  <c r="E331" i="2"/>
  <c r="F331" i="2" l="1"/>
  <c r="G331" i="2" s="1"/>
  <c r="K331" i="2" s="1"/>
  <c r="I331" i="2"/>
  <c r="C332" i="2" s="1"/>
  <c r="J331" i="2"/>
  <c r="H332" i="2" l="1"/>
  <c r="E332" i="2"/>
  <c r="F332" i="2" l="1"/>
  <c r="G332" i="2" s="1"/>
  <c r="K332" i="2" s="1"/>
  <c r="I332" i="2"/>
  <c r="C333" i="2" s="1"/>
  <c r="J332" i="2"/>
  <c r="H333" i="2" l="1"/>
  <c r="E333" i="2"/>
  <c r="F333" i="2" l="1"/>
  <c r="G333" i="2" s="1"/>
  <c r="K333" i="2" s="1"/>
  <c r="I333" i="2"/>
  <c r="C334" i="2" s="1"/>
  <c r="J333" i="2"/>
  <c r="E334" i="2" l="1"/>
  <c r="H334" i="2"/>
  <c r="J334" i="2" l="1"/>
  <c r="F334" i="2"/>
  <c r="G334" i="2" s="1"/>
  <c r="K334" i="2" s="1"/>
  <c r="I334" i="2"/>
  <c r="C335" i="2" s="1"/>
  <c r="H335" i="2" l="1"/>
  <c r="J335" i="2" s="1"/>
  <c r="E335" i="2"/>
  <c r="F335" i="2" l="1"/>
  <c r="G335" i="2" s="1"/>
  <c r="K335" i="2" s="1"/>
  <c r="I335" i="2"/>
  <c r="C336" i="2" s="1"/>
  <c r="E336" i="2" l="1"/>
  <c r="H336" i="2"/>
  <c r="J336" i="2" l="1"/>
  <c r="F336" i="2"/>
  <c r="G336" i="2" s="1"/>
  <c r="K336" i="2" s="1"/>
  <c r="I336" i="2"/>
  <c r="C337" i="2" s="1"/>
  <c r="H337" i="2" l="1"/>
  <c r="E337" i="2"/>
  <c r="F337" i="2" l="1"/>
  <c r="G337" i="2" s="1"/>
  <c r="K337" i="2" s="1"/>
  <c r="I337" i="2"/>
  <c r="C338" i="2" s="1"/>
  <c r="J337" i="2"/>
  <c r="H338" i="2" l="1"/>
  <c r="E338" i="2"/>
  <c r="F338" i="2" l="1"/>
  <c r="G338" i="2" s="1"/>
  <c r="K338" i="2" s="1"/>
  <c r="I338" i="2"/>
  <c r="C339" i="2" s="1"/>
  <c r="J338" i="2"/>
  <c r="H339" i="2" l="1"/>
  <c r="E339" i="2"/>
  <c r="F339" i="2" l="1"/>
  <c r="G339" i="2" s="1"/>
  <c r="K339" i="2" s="1"/>
  <c r="I339" i="2"/>
  <c r="C340" i="2" s="1"/>
  <c r="J339" i="2"/>
  <c r="H340" i="2" l="1"/>
  <c r="J340" i="2" s="1"/>
  <c r="E340" i="2"/>
  <c r="F340" i="2" l="1"/>
  <c r="G340" i="2" s="1"/>
  <c r="K340" i="2" s="1"/>
  <c r="I340" i="2"/>
  <c r="C341" i="2" s="1"/>
  <c r="H341" i="2" l="1"/>
  <c r="J341" i="2" s="1"/>
  <c r="E341" i="2"/>
  <c r="F341" i="2" l="1"/>
  <c r="G341" i="2" s="1"/>
  <c r="K341" i="2" s="1"/>
  <c r="I341" i="2"/>
  <c r="C342" i="2" s="1"/>
  <c r="E342" i="2" l="1"/>
  <c r="H342" i="2"/>
  <c r="J342" i="2" l="1"/>
  <c r="F342" i="2"/>
  <c r="G342" i="2" s="1"/>
  <c r="K342" i="2" s="1"/>
  <c r="I342" i="2"/>
  <c r="C343" i="2" s="1"/>
  <c r="H343" i="2" l="1"/>
  <c r="E343" i="2"/>
  <c r="F343" i="2" l="1"/>
  <c r="G343" i="2" s="1"/>
  <c r="K343" i="2" s="1"/>
  <c r="I343" i="2"/>
  <c r="C344" i="2" s="1"/>
  <c r="J343" i="2"/>
  <c r="H344" i="2" l="1"/>
  <c r="E344" i="2"/>
  <c r="F344" i="2" l="1"/>
  <c r="G344" i="2" s="1"/>
  <c r="K344" i="2" s="1"/>
  <c r="I344" i="2"/>
  <c r="C345" i="2" s="1"/>
  <c r="J344" i="2"/>
  <c r="H345" i="2" l="1"/>
  <c r="J345" i="2" s="1"/>
  <c r="E345" i="2"/>
  <c r="F345" i="2" l="1"/>
  <c r="G345" i="2" s="1"/>
  <c r="K345" i="2" s="1"/>
  <c r="I345" i="2"/>
  <c r="C346" i="2" s="1"/>
  <c r="H346" i="2" l="1"/>
  <c r="E346" i="2"/>
  <c r="F346" i="2" l="1"/>
  <c r="G346" i="2" s="1"/>
  <c r="K346" i="2" s="1"/>
  <c r="I346" i="2"/>
  <c r="C347" i="2" s="1"/>
  <c r="J346" i="2"/>
  <c r="H347" i="2" l="1"/>
  <c r="E347" i="2"/>
  <c r="F347" i="2" l="1"/>
  <c r="G347" i="2" s="1"/>
  <c r="K347" i="2" s="1"/>
  <c r="I347" i="2"/>
  <c r="C348" i="2" s="1"/>
  <c r="J347" i="2"/>
  <c r="E348" i="2" l="1"/>
  <c r="H348" i="2"/>
  <c r="J348" i="2" l="1"/>
  <c r="F348" i="2"/>
  <c r="G348" i="2" s="1"/>
  <c r="K348" i="2" s="1"/>
  <c r="I348" i="2"/>
  <c r="C349" i="2" s="1"/>
  <c r="E349" i="2" l="1"/>
  <c r="H349" i="2"/>
  <c r="J349" i="2" l="1"/>
  <c r="I349" i="2"/>
  <c r="C350" i="2" s="1"/>
  <c r="F349" i="2"/>
  <c r="G349" i="2" s="1"/>
  <c r="K349" i="2" s="1"/>
  <c r="H350" i="2" l="1"/>
  <c r="E350" i="2"/>
  <c r="F350" i="2" l="1"/>
  <c r="G350" i="2" s="1"/>
  <c r="K350" i="2" s="1"/>
  <c r="I350" i="2"/>
  <c r="C351" i="2" s="1"/>
  <c r="J350" i="2"/>
  <c r="H351" i="2" l="1"/>
  <c r="J351" i="2" s="1"/>
  <c r="E351" i="2"/>
  <c r="F351" i="2" l="1"/>
  <c r="G351" i="2" s="1"/>
  <c r="K351" i="2" s="1"/>
  <c r="I351" i="2"/>
  <c r="C352" i="2" s="1"/>
  <c r="E352" i="2" l="1"/>
  <c r="H352" i="2"/>
  <c r="J352" i="2" s="1"/>
  <c r="F352" i="2" l="1"/>
  <c r="G352" i="2" s="1"/>
  <c r="K352" i="2" s="1"/>
  <c r="I352" i="2"/>
  <c r="C353" i="2" s="1"/>
  <c r="H353" i="2" l="1"/>
  <c r="J353" i="2" s="1"/>
  <c r="E353" i="2"/>
  <c r="F353" i="2" l="1"/>
  <c r="G353" i="2" s="1"/>
  <c r="K353" i="2" s="1"/>
  <c r="I353" i="2"/>
  <c r="C354" i="2" s="1"/>
  <c r="E354" i="2" l="1"/>
  <c r="H354" i="2"/>
  <c r="J354" i="2" s="1"/>
  <c r="F354" i="2" l="1"/>
  <c r="G354" i="2" s="1"/>
  <c r="K354" i="2" s="1"/>
  <c r="I354" i="2"/>
  <c r="C355" i="2" s="1"/>
  <c r="H355" i="2" l="1"/>
  <c r="J355" i="2" s="1"/>
  <c r="E355" i="2"/>
  <c r="F355" i="2" l="1"/>
  <c r="G355" i="2" s="1"/>
  <c r="K355" i="2" s="1"/>
  <c r="I355" i="2"/>
  <c r="C356" i="2" s="1"/>
  <c r="E356" i="2" l="1"/>
  <c r="H356" i="2"/>
  <c r="J356" i="2" l="1"/>
  <c r="F356" i="2"/>
  <c r="G356" i="2" s="1"/>
  <c r="K356" i="2" s="1"/>
  <c r="I356" i="2"/>
  <c r="C357" i="2" s="1"/>
  <c r="H357" i="2" l="1"/>
  <c r="E357" i="2"/>
  <c r="F357" i="2" l="1"/>
  <c r="G357" i="2" s="1"/>
  <c r="K357" i="2" s="1"/>
  <c r="I357" i="2"/>
  <c r="C358" i="2" s="1"/>
  <c r="J357" i="2"/>
  <c r="H358" i="2" l="1"/>
  <c r="E358" i="2"/>
  <c r="F358" i="2" l="1"/>
  <c r="G358" i="2" s="1"/>
  <c r="K358" i="2" s="1"/>
  <c r="I358" i="2"/>
  <c r="C359" i="2" s="1"/>
  <c r="J358" i="2"/>
  <c r="E359" i="2" l="1"/>
  <c r="H359" i="2"/>
  <c r="J359" i="2" s="1"/>
  <c r="F359" i="2" l="1"/>
  <c r="G359" i="2" s="1"/>
  <c r="K359" i="2" s="1"/>
  <c r="I359" i="2"/>
  <c r="C360" i="2" s="1"/>
  <c r="H360" i="2" l="1"/>
  <c r="J360" i="2" s="1"/>
  <c r="E360" i="2"/>
  <c r="F360" i="2" l="1"/>
  <c r="G360" i="2" s="1"/>
  <c r="K360" i="2" s="1"/>
  <c r="I360" i="2"/>
  <c r="C361" i="2" s="1"/>
  <c r="H361" i="2" l="1"/>
  <c r="J361" i="2" s="1"/>
  <c r="E361" i="2"/>
  <c r="F361" i="2" l="1"/>
  <c r="G361" i="2" s="1"/>
  <c r="K361" i="2" s="1"/>
  <c r="I361" i="2"/>
  <c r="C362" i="2" s="1"/>
  <c r="E362" i="2" l="1"/>
  <c r="H362" i="2"/>
  <c r="J362" i="2" s="1"/>
  <c r="F362" i="2" l="1"/>
  <c r="G362" i="2" s="1"/>
  <c r="K362" i="2" s="1"/>
  <c r="I362" i="2"/>
  <c r="C363" i="2" s="1"/>
  <c r="E363" i="2" l="1"/>
  <c r="H363" i="2"/>
  <c r="J363" i="2" s="1"/>
  <c r="F363" i="2" l="1"/>
  <c r="G363" i="2" s="1"/>
  <c r="K363" i="2" s="1"/>
  <c r="I363" i="2"/>
  <c r="C364" i="2" s="1"/>
  <c r="E364" i="2" l="1"/>
  <c r="H364" i="2"/>
  <c r="J364" i="2" l="1"/>
  <c r="F364" i="2"/>
  <c r="G364" i="2" s="1"/>
  <c r="K364" i="2" s="1"/>
  <c r="I364" i="2"/>
  <c r="C365" i="2" s="1"/>
  <c r="H365" i="2" l="1"/>
  <c r="E365" i="2"/>
  <c r="F365" i="2" l="1"/>
  <c r="G365" i="2" s="1"/>
  <c r="K365" i="2" s="1"/>
  <c r="I365" i="2"/>
  <c r="C366" i="2" s="1"/>
  <c r="J365" i="2"/>
  <c r="H366" i="2" l="1"/>
  <c r="E366" i="2"/>
  <c r="F366" i="2" l="1"/>
  <c r="G366" i="2" s="1"/>
  <c r="K366" i="2" s="1"/>
  <c r="I366" i="2"/>
  <c r="C367" i="2" s="1"/>
  <c r="J366" i="2"/>
  <c r="H367" i="2" l="1"/>
  <c r="J367" i="2" s="1"/>
  <c r="E367" i="2"/>
  <c r="F367" i="2" l="1"/>
  <c r="G367" i="2" s="1"/>
  <c r="K367" i="2" s="1"/>
  <c r="I367" i="2"/>
  <c r="C368" i="2" s="1"/>
  <c r="E368" i="2" l="1"/>
  <c r="H368" i="2"/>
  <c r="J368" i="2" l="1"/>
  <c r="F368" i="2"/>
  <c r="G368" i="2" s="1"/>
  <c r="K368" i="2" s="1"/>
  <c r="I368" i="2"/>
  <c r="C369" i="2" s="1"/>
  <c r="E369" i="2" l="1"/>
  <c r="H369" i="2"/>
  <c r="J369" i="2" l="1"/>
  <c r="F369" i="2"/>
  <c r="G369" i="2" s="1"/>
  <c r="K369" i="2" s="1"/>
  <c r="I369" i="2"/>
  <c r="C370" i="2" s="1"/>
  <c r="H370" i="2" l="1"/>
  <c r="E370" i="2"/>
  <c r="F370" i="2" l="1"/>
  <c r="G370" i="2" s="1"/>
  <c r="K370" i="2" s="1"/>
  <c r="I370" i="2"/>
  <c r="C371" i="2" s="1"/>
  <c r="J370" i="2"/>
  <c r="H371" i="2" l="1"/>
  <c r="J371" i="2" s="1"/>
  <c r="E371" i="2"/>
  <c r="F371" i="2" l="1"/>
  <c r="G371" i="2" s="1"/>
  <c r="K371" i="2" s="1"/>
  <c r="I371" i="2"/>
  <c r="C372" i="2" s="1"/>
  <c r="E372" i="2" l="1"/>
  <c r="H372" i="2"/>
  <c r="J372" i="2" s="1"/>
  <c r="F372" i="2" l="1"/>
  <c r="G372" i="2" s="1"/>
  <c r="K372" i="2" s="1"/>
  <c r="I372" i="2"/>
  <c r="C373" i="2" s="1"/>
  <c r="H373" i="2" l="1"/>
  <c r="J373" i="2" s="1"/>
  <c r="E373" i="2"/>
  <c r="F373" i="2" l="1"/>
  <c r="G373" i="2" s="1"/>
  <c r="K373" i="2" s="1"/>
  <c r="I373" i="2"/>
  <c r="C374" i="2" s="1"/>
  <c r="E374" i="2" l="1"/>
  <c r="H374" i="2"/>
  <c r="J374" i="2" l="1"/>
  <c r="F374" i="2"/>
  <c r="G374" i="2" s="1"/>
  <c r="K374" i="2" s="1"/>
  <c r="I374" i="2"/>
  <c r="C375" i="2" s="1"/>
  <c r="H375" i="2" l="1"/>
  <c r="E375" i="2"/>
  <c r="F375" i="2" l="1"/>
  <c r="G375" i="2" s="1"/>
  <c r="K375" i="2" s="1"/>
  <c r="I375" i="2"/>
  <c r="C376" i="2" s="1"/>
  <c r="J375" i="2"/>
  <c r="H376" i="2" l="1"/>
  <c r="E376" i="2"/>
  <c r="F376" i="2" l="1"/>
  <c r="G376" i="2" s="1"/>
  <c r="K376" i="2" s="1"/>
  <c r="I376" i="2"/>
  <c r="C377" i="2" s="1"/>
  <c r="J376" i="2"/>
  <c r="H377" i="2" l="1"/>
  <c r="E377" i="2"/>
  <c r="F377" i="2" l="1"/>
  <c r="G377" i="2" s="1"/>
  <c r="K377" i="2" s="1"/>
  <c r="I377" i="2"/>
  <c r="C378" i="2" s="1"/>
  <c r="J377" i="2"/>
  <c r="H378" i="2" l="1"/>
  <c r="E378" i="2"/>
  <c r="F378" i="2" l="1"/>
  <c r="G378" i="2" s="1"/>
  <c r="K378" i="2" s="1"/>
  <c r="I378" i="2"/>
  <c r="C379" i="2" s="1"/>
  <c r="J378" i="2"/>
  <c r="H379" i="2" l="1"/>
  <c r="J379" i="2" s="1"/>
  <c r="E379" i="2"/>
  <c r="F379" i="2" l="1"/>
  <c r="G379" i="2" s="1"/>
  <c r="K379" i="2" s="1"/>
  <c r="I379" i="2"/>
  <c r="C380" i="2" s="1"/>
  <c r="E380" i="2" l="1"/>
  <c r="H380" i="2"/>
  <c r="J380" i="2" l="1"/>
  <c r="F380" i="2"/>
  <c r="G380" i="2" s="1"/>
  <c r="K380" i="2" s="1"/>
  <c r="I380" i="2"/>
  <c r="C381" i="2" s="1"/>
  <c r="E381" i="2" l="1"/>
  <c r="H381" i="2"/>
  <c r="J381" i="2" l="1"/>
  <c r="F381" i="2"/>
  <c r="G381" i="2" s="1"/>
  <c r="K381" i="2" s="1"/>
  <c r="I381" i="2"/>
  <c r="C382" i="2" s="1"/>
  <c r="H382" i="2" l="1"/>
  <c r="E382" i="2"/>
  <c r="F382" i="2" l="1"/>
  <c r="G382" i="2" s="1"/>
  <c r="K382" i="2" s="1"/>
  <c r="I382" i="2"/>
  <c r="C383" i="2" s="1"/>
  <c r="J382" i="2"/>
  <c r="E383" i="2" l="1"/>
  <c r="H383" i="2"/>
  <c r="J383" i="2" s="1"/>
  <c r="F383" i="2" l="1"/>
  <c r="G383" i="2" s="1"/>
  <c r="K383" i="2" s="1"/>
  <c r="I383" i="2"/>
  <c r="C384" i="2" s="1"/>
  <c r="H384" i="2" l="1"/>
  <c r="E384" i="2"/>
  <c r="F384" i="2" l="1"/>
  <c r="G384" i="2" s="1"/>
  <c r="K384" i="2" s="1"/>
  <c r="I384" i="2"/>
  <c r="C385" i="2" s="1"/>
  <c r="J384" i="2"/>
  <c r="H385" i="2" l="1"/>
  <c r="E385" i="2"/>
  <c r="F385" i="2" l="1"/>
  <c r="G385" i="2" s="1"/>
  <c r="K385" i="2" s="1"/>
  <c r="I385" i="2"/>
  <c r="C386" i="2" s="1"/>
  <c r="J385" i="2"/>
  <c r="H386" i="2" l="1"/>
  <c r="E386" i="2"/>
  <c r="F386" i="2" l="1"/>
  <c r="G386" i="2" s="1"/>
  <c r="K386" i="2" s="1"/>
  <c r="I386" i="2"/>
  <c r="C387" i="2" s="1"/>
  <c r="J386" i="2"/>
  <c r="E387" i="2" l="1"/>
  <c r="H387" i="2"/>
  <c r="J387" i="2" l="1"/>
  <c r="F387" i="2"/>
  <c r="G387" i="2" s="1"/>
  <c r="K387" i="2" s="1"/>
  <c r="I387" i="2"/>
  <c r="C388" i="2" s="1"/>
  <c r="H388" i="2" l="1"/>
  <c r="J388" i="2" s="1"/>
  <c r="E388" i="2"/>
  <c r="I388" i="2" l="1"/>
  <c r="C389" i="2" s="1"/>
  <c r="F388" i="2"/>
  <c r="G388" i="2" s="1"/>
  <c r="K388" i="2" s="1"/>
  <c r="E389" i="2" l="1"/>
  <c r="H389" i="2"/>
  <c r="J389" i="2" s="1"/>
  <c r="I389" i="2" l="1"/>
  <c r="C390" i="2" s="1"/>
  <c r="F389" i="2"/>
  <c r="G389" i="2" s="1"/>
  <c r="K389" i="2" s="1"/>
  <c r="H390" i="2" l="1"/>
  <c r="J390" i="2" s="1"/>
  <c r="E390" i="2"/>
  <c r="F390" i="2" l="1"/>
  <c r="G390" i="2" s="1"/>
  <c r="K390" i="2" s="1"/>
  <c r="I390" i="2"/>
  <c r="C391" i="2" s="1"/>
  <c r="H391" i="2" l="1"/>
  <c r="J391" i="2" s="1"/>
  <c r="E391" i="2"/>
  <c r="F391" i="2" l="1"/>
  <c r="G391" i="2" s="1"/>
  <c r="K391" i="2" s="1"/>
  <c r="I391" i="2"/>
  <c r="C392" i="2" s="1"/>
  <c r="E392" i="2" l="1"/>
  <c r="H392" i="2"/>
  <c r="J392" i="2" s="1"/>
  <c r="F392" i="2" l="1"/>
  <c r="G392" i="2" s="1"/>
  <c r="K392" i="2" s="1"/>
  <c r="I392" i="2"/>
  <c r="C393" i="2" s="1"/>
  <c r="E393" i="2" l="1"/>
  <c r="H393" i="2"/>
  <c r="J393" i="2" s="1"/>
  <c r="I393" i="2" l="1"/>
  <c r="C394" i="2" s="1"/>
  <c r="F393" i="2"/>
  <c r="G393" i="2" s="1"/>
  <c r="K393" i="2" s="1"/>
  <c r="E394" i="2" l="1"/>
  <c r="H394" i="2"/>
  <c r="J394" i="2" s="1"/>
  <c r="F394" i="2" l="1"/>
  <c r="G394" i="2" s="1"/>
  <c r="K394" i="2" s="1"/>
  <c r="I394" i="2"/>
  <c r="C395" i="2" s="1"/>
  <c r="H395" i="2" l="1"/>
  <c r="E395" i="2"/>
  <c r="J395" i="2" l="1"/>
  <c r="F395" i="2"/>
  <c r="G395" i="2" s="1"/>
  <c r="K395" i="2" s="1"/>
  <c r="I395" i="2"/>
  <c r="C396" i="2" s="1"/>
  <c r="E396" i="2" l="1"/>
  <c r="H396" i="2"/>
  <c r="J396" i="2" l="1"/>
  <c r="F396" i="2"/>
  <c r="G396" i="2" s="1"/>
  <c r="K396" i="2" s="1"/>
  <c r="I396" i="2"/>
  <c r="C397" i="2" s="1"/>
  <c r="H397" i="2" l="1"/>
  <c r="E397" i="2"/>
  <c r="J397" i="2" l="1"/>
  <c r="I397" i="2"/>
  <c r="C398" i="2" s="1"/>
  <c r="F397" i="2"/>
  <c r="G397" i="2" s="1"/>
  <c r="K397" i="2" s="1"/>
  <c r="E398" i="2" l="1"/>
  <c r="H398" i="2"/>
  <c r="J398" i="2" s="1"/>
  <c r="F398" i="2" l="1"/>
  <c r="G398" i="2" s="1"/>
  <c r="K398" i="2" s="1"/>
  <c r="I398" i="2"/>
  <c r="C399" i="2" s="1"/>
  <c r="H399" i="2" l="1"/>
  <c r="J399" i="2" s="1"/>
  <c r="E399" i="2"/>
  <c r="F399" i="2" l="1"/>
  <c r="G399" i="2" s="1"/>
  <c r="K399" i="2" s="1"/>
  <c r="I399" i="2"/>
  <c r="C400" i="2" s="1"/>
  <c r="E400" i="2" l="1"/>
  <c r="H400" i="2"/>
  <c r="J400" i="2" s="1"/>
  <c r="I400" i="2" l="1"/>
  <c r="C401" i="2" s="1"/>
  <c r="F400" i="2"/>
  <c r="G400" i="2" s="1"/>
  <c r="K400" i="2" s="1"/>
  <c r="E401" i="2" l="1"/>
  <c r="H401" i="2"/>
  <c r="J401" i="2" s="1"/>
  <c r="F401" i="2" l="1"/>
  <c r="G401" i="2" s="1"/>
  <c r="K401" i="2" s="1"/>
  <c r="I401" i="2"/>
  <c r="C402" i="2" s="1"/>
  <c r="H402" i="2" l="1"/>
  <c r="E402" i="2"/>
  <c r="I402" i="2" l="1"/>
  <c r="C403" i="2" s="1"/>
  <c r="F402" i="2"/>
  <c r="G402" i="2" s="1"/>
  <c r="K402" i="2" s="1"/>
  <c r="J402" i="2"/>
  <c r="H403" i="2" l="1"/>
  <c r="E403" i="2"/>
  <c r="I403" i="2" l="1"/>
  <c r="C404" i="2" s="1"/>
  <c r="F403" i="2"/>
  <c r="G403" i="2" s="1"/>
  <c r="K403" i="2" s="1"/>
  <c r="J403" i="2"/>
  <c r="E404" i="2" l="1"/>
  <c r="H404" i="2"/>
  <c r="J404" i="2" l="1"/>
  <c r="I404" i="2"/>
  <c r="C405" i="2" s="1"/>
  <c r="F404" i="2"/>
  <c r="G404" i="2" s="1"/>
  <c r="K404" i="2" s="1"/>
  <c r="E405" i="2" l="1"/>
  <c r="H405" i="2"/>
  <c r="J405" i="2" l="1"/>
  <c r="F405" i="2"/>
  <c r="G405" i="2" s="1"/>
  <c r="K405" i="2" s="1"/>
  <c r="I405" i="2"/>
  <c r="C406" i="2" s="1"/>
  <c r="E406" i="2" l="1"/>
  <c r="H406" i="2"/>
  <c r="J406" i="2" l="1"/>
  <c r="I406" i="2"/>
  <c r="C407" i="2" s="1"/>
  <c r="F406" i="2"/>
  <c r="G406" i="2" s="1"/>
  <c r="K406" i="2" s="1"/>
  <c r="E407" i="2" l="1"/>
  <c r="H407" i="2"/>
  <c r="J407" i="2" l="1"/>
  <c r="I407" i="2"/>
  <c r="C408" i="2" s="1"/>
  <c r="F407" i="2"/>
  <c r="G407" i="2" s="1"/>
  <c r="K407" i="2" s="1"/>
  <c r="E408" i="2" l="1"/>
  <c r="H408" i="2"/>
  <c r="J408" i="2" s="1"/>
  <c r="F408" i="2" l="1"/>
  <c r="G408" i="2" s="1"/>
  <c r="K408" i="2" s="1"/>
  <c r="I408" i="2"/>
  <c r="C409" i="2" s="1"/>
  <c r="E409" i="2" l="1"/>
  <c r="H409" i="2"/>
  <c r="J409" i="2" s="1"/>
  <c r="I409" i="2" l="1"/>
  <c r="C410" i="2" s="1"/>
  <c r="F409" i="2"/>
  <c r="G409" i="2" s="1"/>
  <c r="K409" i="2" s="1"/>
  <c r="H410" i="2" l="1"/>
  <c r="J410" i="2" s="1"/>
  <c r="E410" i="2"/>
  <c r="I410" i="2" l="1"/>
  <c r="C411" i="2" s="1"/>
  <c r="F410" i="2"/>
  <c r="G410" i="2" s="1"/>
  <c r="K410" i="2" s="1"/>
  <c r="E411" i="2" l="1"/>
  <c r="H411" i="2"/>
  <c r="J411" i="2" s="1"/>
  <c r="F411" i="2" l="1"/>
  <c r="G411" i="2" s="1"/>
  <c r="K411" i="2" s="1"/>
  <c r="I411" i="2"/>
  <c r="C412" i="2" s="1"/>
  <c r="E412" i="2" l="1"/>
  <c r="H412" i="2"/>
  <c r="J412" i="2" s="1"/>
  <c r="F412" i="2" l="1"/>
  <c r="G412" i="2" s="1"/>
  <c r="K412" i="2" s="1"/>
  <c r="I412" i="2"/>
  <c r="C413" i="2" s="1"/>
  <c r="E413" i="2" l="1"/>
  <c r="H413" i="2"/>
  <c r="J413" i="2" s="1"/>
  <c r="F413" i="2" l="1"/>
  <c r="G413" i="2" s="1"/>
  <c r="K413" i="2" s="1"/>
  <c r="I413" i="2"/>
  <c r="C414" i="2" s="1"/>
  <c r="E414" i="2" l="1"/>
  <c r="H414" i="2"/>
  <c r="J414" i="2" s="1"/>
  <c r="I414" i="2" l="1"/>
  <c r="C415" i="2" s="1"/>
  <c r="F414" i="2"/>
  <c r="G414" i="2" s="1"/>
  <c r="K414" i="2" s="1"/>
  <c r="H415" i="2" l="1"/>
  <c r="J415" i="2" s="1"/>
  <c r="E415" i="2"/>
  <c r="I415" i="2" l="1"/>
  <c r="C416" i="2" s="1"/>
  <c r="F415" i="2"/>
  <c r="G415" i="2" s="1"/>
  <c r="K415" i="2" s="1"/>
  <c r="H416" i="2" l="1"/>
  <c r="E416" i="2"/>
  <c r="F416" i="2" l="1"/>
  <c r="G416" i="2" s="1"/>
  <c r="K416" i="2" s="1"/>
  <c r="I416" i="2"/>
  <c r="C417" i="2" s="1"/>
  <c r="J416" i="2"/>
  <c r="E417" i="2" l="1"/>
  <c r="H417" i="2"/>
  <c r="F417" i="2" l="1"/>
  <c r="G417" i="2" s="1"/>
  <c r="K417" i="2" s="1"/>
  <c r="I417" i="2"/>
  <c r="C418" i="2" s="1"/>
  <c r="J417" i="2"/>
  <c r="H418" i="2" l="1"/>
  <c r="E418" i="2"/>
  <c r="F418" i="2" l="1"/>
  <c r="G418" i="2" s="1"/>
  <c r="K418" i="2" s="1"/>
  <c r="I418" i="2"/>
  <c r="C419" i="2" s="1"/>
  <c r="J418" i="2"/>
  <c r="H419" i="2" l="1"/>
  <c r="J419" i="2" s="1"/>
  <c r="E419" i="2"/>
  <c r="I419" i="2" l="1"/>
  <c r="C420" i="2" s="1"/>
  <c r="F419" i="2"/>
  <c r="G419" i="2" s="1"/>
  <c r="K419" i="2" s="1"/>
  <c r="H420" i="2" l="1"/>
  <c r="J420" i="2" s="1"/>
  <c r="E420" i="2"/>
  <c r="I420" i="2" l="1"/>
  <c r="C421" i="2" s="1"/>
  <c r="F420" i="2"/>
  <c r="G420" i="2" s="1"/>
  <c r="K420" i="2" s="1"/>
  <c r="H421" i="2" l="1"/>
  <c r="J421" i="2" s="1"/>
  <c r="E421" i="2"/>
  <c r="F421" i="2" l="1"/>
  <c r="G421" i="2" s="1"/>
  <c r="K421" i="2" s="1"/>
  <c r="I421" i="2"/>
  <c r="C422" i="2" s="1"/>
  <c r="E422" i="2" l="1"/>
  <c r="H422" i="2"/>
  <c r="J422" i="2" s="1"/>
  <c r="F422" i="2" l="1"/>
  <c r="G422" i="2" s="1"/>
  <c r="K422" i="2" s="1"/>
  <c r="I422" i="2"/>
  <c r="C423" i="2" s="1"/>
  <c r="E423" i="2" l="1"/>
  <c r="H423" i="2"/>
  <c r="J423" i="2" s="1"/>
  <c r="I423" i="2" l="1"/>
  <c r="C424" i="2" s="1"/>
  <c r="F423" i="2"/>
  <c r="G423" i="2" s="1"/>
  <c r="K423" i="2" s="1"/>
  <c r="E424" i="2" l="1"/>
  <c r="H424" i="2"/>
  <c r="J424" i="2" s="1"/>
  <c r="I424" i="2" l="1"/>
  <c r="C425" i="2" s="1"/>
  <c r="F424" i="2"/>
  <c r="G424" i="2" s="1"/>
  <c r="K424" i="2" s="1"/>
  <c r="H425" i="2" l="1"/>
  <c r="J425" i="2" s="1"/>
  <c r="E425" i="2"/>
  <c r="I425" i="2" l="1"/>
  <c r="C426" i="2" s="1"/>
  <c r="F425" i="2"/>
  <c r="G425" i="2" s="1"/>
  <c r="K425" i="2" s="1"/>
  <c r="E426" i="2" l="1"/>
  <c r="H426" i="2"/>
  <c r="J426" i="2" s="1"/>
  <c r="F426" i="2" l="1"/>
  <c r="G426" i="2" s="1"/>
  <c r="K426" i="2" s="1"/>
  <c r="I426" i="2"/>
  <c r="C427" i="2" s="1"/>
  <c r="H427" i="2" l="1"/>
  <c r="J427" i="2" s="1"/>
  <c r="E427" i="2"/>
  <c r="F427" i="2" l="1"/>
  <c r="G427" i="2" s="1"/>
  <c r="K427" i="2" s="1"/>
  <c r="I427" i="2"/>
  <c r="C428" i="2" s="1"/>
  <c r="E428" i="2" l="1"/>
  <c r="H428" i="2"/>
  <c r="J428" i="2" s="1"/>
  <c r="I428" i="2" l="1"/>
  <c r="C429" i="2" s="1"/>
  <c r="F428" i="2"/>
  <c r="G428" i="2" s="1"/>
  <c r="K428" i="2" s="1"/>
  <c r="E429" i="2" l="1"/>
  <c r="H429" i="2"/>
  <c r="J429" i="2" s="1"/>
  <c r="F429" i="2" l="1"/>
  <c r="G429" i="2" s="1"/>
  <c r="K429" i="2" s="1"/>
  <c r="I429" i="2"/>
  <c r="C430" i="2" s="1"/>
  <c r="H430" i="2" l="1"/>
  <c r="E430" i="2"/>
  <c r="F430" i="2" l="1"/>
  <c r="G430" i="2" s="1"/>
  <c r="K430" i="2" s="1"/>
  <c r="I430" i="2"/>
  <c r="C431" i="2" s="1"/>
  <c r="J430" i="2"/>
  <c r="E431" i="2" l="1"/>
  <c r="H431" i="2"/>
  <c r="J431" i="2" l="1"/>
  <c r="F431" i="2"/>
  <c r="G431" i="2" s="1"/>
  <c r="K431" i="2" s="1"/>
  <c r="I431" i="2"/>
  <c r="C432" i="2" s="1"/>
  <c r="E432" i="2" l="1"/>
  <c r="H432" i="2"/>
  <c r="J432" i="2" l="1"/>
  <c r="F432" i="2"/>
  <c r="G432" i="2" s="1"/>
  <c r="K432" i="2" s="1"/>
  <c r="I432" i="2"/>
  <c r="C433" i="2" s="1"/>
  <c r="H433" i="2" l="1"/>
  <c r="J433" i="2" s="1"/>
  <c r="E433" i="2"/>
  <c r="F433" i="2" l="1"/>
  <c r="G433" i="2" s="1"/>
  <c r="K433" i="2" s="1"/>
  <c r="I433" i="2"/>
  <c r="C434" i="2" s="1"/>
  <c r="E434" i="2" l="1"/>
  <c r="H434" i="2"/>
  <c r="J434" i="2" s="1"/>
  <c r="F434" i="2" l="1"/>
  <c r="G434" i="2" s="1"/>
  <c r="K434" i="2" s="1"/>
  <c r="I434" i="2"/>
  <c r="C435" i="2" s="1"/>
  <c r="H435" i="2" l="1"/>
  <c r="E435" i="2"/>
  <c r="F435" i="2" l="1"/>
  <c r="G435" i="2" s="1"/>
  <c r="K435" i="2" s="1"/>
  <c r="I435" i="2"/>
  <c r="C436" i="2" s="1"/>
  <c r="J435" i="2"/>
  <c r="H436" i="2" l="1"/>
  <c r="E436" i="2"/>
  <c r="I436" i="2" l="1"/>
  <c r="C437" i="2" s="1"/>
  <c r="F436" i="2"/>
  <c r="G436" i="2" s="1"/>
  <c r="K436" i="2" s="1"/>
  <c r="J436" i="2"/>
  <c r="E437" i="2" l="1"/>
  <c r="H437" i="2"/>
  <c r="J437" i="2" l="1"/>
  <c r="I437" i="2"/>
  <c r="C438" i="2" s="1"/>
  <c r="F437" i="2"/>
  <c r="G437" i="2" s="1"/>
  <c r="K437" i="2" s="1"/>
  <c r="E438" i="2" l="1"/>
  <c r="H438" i="2"/>
  <c r="J438" i="2" l="1"/>
  <c r="F438" i="2"/>
  <c r="G438" i="2" s="1"/>
  <c r="K438" i="2" s="1"/>
  <c r="I438" i="2"/>
  <c r="C439" i="2" s="1"/>
  <c r="H439" i="2" l="1"/>
  <c r="E439" i="2"/>
  <c r="I439" i="2" l="1"/>
  <c r="C440" i="2" s="1"/>
  <c r="F439" i="2"/>
  <c r="G439" i="2" s="1"/>
  <c r="K439" i="2" s="1"/>
  <c r="J439" i="2"/>
  <c r="H440" i="2" l="1"/>
  <c r="E440" i="2"/>
  <c r="F440" i="2" l="1"/>
  <c r="G440" i="2" s="1"/>
  <c r="K440" i="2" s="1"/>
  <c r="I440" i="2"/>
  <c r="C441" i="2" s="1"/>
  <c r="J440" i="2"/>
  <c r="H441" i="2" l="1"/>
  <c r="E441" i="2"/>
  <c r="F441" i="2" l="1"/>
  <c r="G441" i="2" s="1"/>
  <c r="K441" i="2" s="1"/>
  <c r="I441" i="2"/>
  <c r="C442" i="2" s="1"/>
  <c r="J441" i="2"/>
  <c r="E442" i="2" l="1"/>
  <c r="H442" i="2"/>
  <c r="J442" i="2" l="1"/>
  <c r="I442" i="2"/>
  <c r="C443" i="2" s="1"/>
  <c r="F442" i="2"/>
  <c r="G442" i="2" s="1"/>
  <c r="K442" i="2" s="1"/>
  <c r="E443" i="2" l="1"/>
  <c r="H443" i="2"/>
  <c r="J443" i="2" l="1"/>
  <c r="I443" i="2"/>
  <c r="C444" i="2" s="1"/>
  <c r="F443" i="2"/>
  <c r="G443" i="2" s="1"/>
  <c r="K443" i="2" s="1"/>
  <c r="H444" i="2" l="1"/>
  <c r="E444" i="2"/>
  <c r="F444" i="2" l="1"/>
  <c r="G444" i="2" s="1"/>
  <c r="K444" i="2" s="1"/>
  <c r="I444" i="2"/>
  <c r="C445" i="2" s="1"/>
  <c r="J444" i="2"/>
  <c r="H445" i="2" l="1"/>
  <c r="E445" i="2"/>
  <c r="I445" i="2" l="1"/>
  <c r="C446" i="2" s="1"/>
  <c r="F445" i="2"/>
  <c r="G445" i="2" s="1"/>
  <c r="K445" i="2" s="1"/>
  <c r="J445" i="2"/>
  <c r="H446" i="2" l="1"/>
  <c r="E446" i="2"/>
  <c r="I446" i="2" l="1"/>
  <c r="C447" i="2" s="1"/>
  <c r="F446" i="2"/>
  <c r="G446" i="2" s="1"/>
  <c r="K446" i="2" s="1"/>
  <c r="J446" i="2"/>
  <c r="H447" i="2" l="1"/>
  <c r="E447" i="2"/>
  <c r="I447" i="2" l="1"/>
  <c r="C448" i="2" s="1"/>
  <c r="F447" i="2"/>
  <c r="G447" i="2" s="1"/>
  <c r="K447" i="2" s="1"/>
  <c r="J447" i="2"/>
  <c r="H448" i="2" l="1"/>
  <c r="J448" i="2" s="1"/>
  <c r="E448" i="2"/>
  <c r="I448" i="2" l="1"/>
  <c r="C449" i="2" s="1"/>
  <c r="F448" i="2"/>
  <c r="G448" i="2" s="1"/>
  <c r="K448" i="2" s="1"/>
  <c r="H449" i="2" l="1"/>
  <c r="J449" i="2" s="1"/>
  <c r="E449" i="2"/>
  <c r="F449" i="2" l="1"/>
  <c r="G449" i="2" s="1"/>
  <c r="K449" i="2" s="1"/>
  <c r="I449" i="2"/>
  <c r="C450" i="2" s="1"/>
  <c r="E450" i="2" l="1"/>
  <c r="H450" i="2"/>
  <c r="J450" i="2" s="1"/>
  <c r="I450" i="2" l="1"/>
  <c r="C451" i="2" s="1"/>
  <c r="F450" i="2"/>
  <c r="G450" i="2" s="1"/>
  <c r="K450" i="2" s="1"/>
  <c r="E451" i="2" l="1"/>
  <c r="H451" i="2"/>
  <c r="J451" i="2" l="1"/>
  <c r="I451" i="2"/>
  <c r="C452" i="2" s="1"/>
  <c r="F451" i="2"/>
  <c r="G451" i="2" s="1"/>
  <c r="K451" i="2" s="1"/>
  <c r="H452" i="2" l="1"/>
  <c r="E452" i="2"/>
  <c r="F452" i="2" l="1"/>
  <c r="G452" i="2" s="1"/>
  <c r="K452" i="2" s="1"/>
  <c r="I452" i="2"/>
  <c r="C453" i="2" s="1"/>
  <c r="J452" i="2"/>
  <c r="E453" i="2" l="1"/>
  <c r="H453" i="2"/>
  <c r="J453" i="2" l="1"/>
  <c r="I453" i="2"/>
  <c r="C454" i="2" s="1"/>
  <c r="F453" i="2"/>
  <c r="G453" i="2" s="1"/>
  <c r="K453" i="2" s="1"/>
  <c r="H454" i="2" l="1"/>
  <c r="J454" i="2" s="1"/>
  <c r="E454" i="2"/>
  <c r="I454" i="2" l="1"/>
  <c r="C455" i="2" s="1"/>
  <c r="F454" i="2"/>
  <c r="G454" i="2" s="1"/>
  <c r="K454" i="2" s="1"/>
  <c r="H455" i="2" l="1"/>
  <c r="J455" i="2" s="1"/>
  <c r="E455" i="2"/>
  <c r="F455" i="2" l="1"/>
  <c r="G455" i="2" s="1"/>
  <c r="K455" i="2" s="1"/>
  <c r="I455" i="2"/>
  <c r="C456" i="2" s="1"/>
  <c r="E456" i="2" l="1"/>
  <c r="H456" i="2"/>
  <c r="J456" i="2" l="1"/>
  <c r="F456" i="2"/>
  <c r="G456" i="2" s="1"/>
  <c r="K456" i="2" s="1"/>
  <c r="I456" i="2"/>
  <c r="C457" i="2" s="1"/>
  <c r="H457" i="2" l="1"/>
  <c r="E457" i="2"/>
  <c r="I457" i="2" l="1"/>
  <c r="C458" i="2" s="1"/>
  <c r="F457" i="2"/>
  <c r="G457" i="2" s="1"/>
  <c r="K457" i="2" s="1"/>
  <c r="J457" i="2"/>
  <c r="H458" i="2" l="1"/>
  <c r="E458" i="2"/>
  <c r="F458" i="2" l="1"/>
  <c r="G458" i="2" s="1"/>
  <c r="K458" i="2" s="1"/>
  <c r="I458" i="2"/>
  <c r="C459" i="2" s="1"/>
  <c r="J458" i="2"/>
  <c r="H459" i="2" l="1"/>
  <c r="J459" i="2" s="1"/>
  <c r="E459" i="2"/>
  <c r="F459" i="2" l="1"/>
  <c r="G459" i="2" s="1"/>
  <c r="K459" i="2" s="1"/>
  <c r="I459" i="2"/>
  <c r="C460" i="2" s="1"/>
  <c r="H460" i="2" l="1"/>
  <c r="E460" i="2"/>
  <c r="F460" i="2" l="1"/>
  <c r="G460" i="2" s="1"/>
  <c r="K460" i="2" s="1"/>
  <c r="I460" i="2"/>
  <c r="C461" i="2" s="1"/>
  <c r="J460" i="2"/>
  <c r="H461" i="2" l="1"/>
  <c r="E461" i="2"/>
  <c r="I461" i="2" l="1"/>
  <c r="C462" i="2" s="1"/>
  <c r="F461" i="2"/>
  <c r="G461" i="2" s="1"/>
  <c r="K461" i="2" s="1"/>
  <c r="J461" i="2"/>
  <c r="E462" i="2" l="1"/>
  <c r="H462" i="2"/>
  <c r="J462" i="2" l="1"/>
  <c r="I462" i="2"/>
  <c r="C463" i="2" s="1"/>
  <c r="F462" i="2"/>
  <c r="G462" i="2" s="1"/>
  <c r="K462" i="2" s="1"/>
  <c r="H463" i="2" l="1"/>
  <c r="J463" i="2" s="1"/>
  <c r="E463" i="2"/>
  <c r="I463" i="2" l="1"/>
  <c r="C464" i="2" s="1"/>
  <c r="F463" i="2"/>
  <c r="G463" i="2" s="1"/>
  <c r="K463" i="2" s="1"/>
  <c r="H464" i="2" l="1"/>
  <c r="J464" i="2" s="1"/>
  <c r="E464" i="2"/>
  <c r="F464" i="2" l="1"/>
  <c r="G464" i="2" s="1"/>
  <c r="K464" i="2" s="1"/>
  <c r="I464" i="2"/>
  <c r="C465" i="2" s="1"/>
  <c r="E465" i="2" l="1"/>
  <c r="H465" i="2"/>
  <c r="J465" i="2" s="1"/>
  <c r="I465" i="2" l="1"/>
  <c r="C466" i="2" s="1"/>
  <c r="F465" i="2"/>
  <c r="G465" i="2" s="1"/>
  <c r="K465" i="2" s="1"/>
  <c r="E466" i="2" l="1"/>
  <c r="H466" i="2"/>
  <c r="J466" i="2" s="1"/>
  <c r="F466" i="2" l="1"/>
  <c r="G466" i="2" s="1"/>
  <c r="K466" i="2" s="1"/>
  <c r="I466" i="2"/>
  <c r="C467" i="2" s="1"/>
  <c r="E467" i="2" l="1"/>
  <c r="H467" i="2"/>
  <c r="J467" i="2" s="1"/>
  <c r="F467" i="2" l="1"/>
  <c r="G467" i="2" s="1"/>
  <c r="K467" i="2" s="1"/>
  <c r="I467" i="2"/>
  <c r="C468" i="2" s="1"/>
  <c r="H468" i="2" l="1"/>
  <c r="J468" i="2" s="1"/>
  <c r="E468" i="2"/>
  <c r="F468" i="2" l="1"/>
  <c r="G468" i="2" s="1"/>
  <c r="K468" i="2" s="1"/>
  <c r="I468" i="2"/>
  <c r="C469" i="2" s="1"/>
  <c r="H469" i="2" l="1"/>
  <c r="J469" i="2" s="1"/>
  <c r="E469" i="2"/>
  <c r="F469" i="2" l="1"/>
  <c r="G469" i="2" s="1"/>
  <c r="K469" i="2" s="1"/>
  <c r="I469" i="2"/>
  <c r="C470" i="2" s="1"/>
  <c r="E470" i="2" l="1"/>
  <c r="H470" i="2"/>
  <c r="J470" i="2" s="1"/>
  <c r="F470" i="2" l="1"/>
  <c r="G470" i="2" s="1"/>
  <c r="K470" i="2" s="1"/>
  <c r="I470" i="2"/>
  <c r="C471" i="2" s="1"/>
  <c r="H471" i="2" l="1"/>
  <c r="J471" i="2" s="1"/>
  <c r="E471" i="2"/>
  <c r="F471" i="2" l="1"/>
  <c r="G471" i="2" s="1"/>
  <c r="K471" i="2" s="1"/>
  <c r="I471" i="2"/>
  <c r="C472" i="2" s="1"/>
  <c r="H472" i="2" l="1"/>
  <c r="J472" i="2" s="1"/>
  <c r="E472" i="2"/>
  <c r="I472" i="2" l="1"/>
  <c r="C473" i="2" s="1"/>
  <c r="F472" i="2"/>
  <c r="G472" i="2" s="1"/>
  <c r="K472" i="2" s="1"/>
  <c r="E473" i="2" l="1"/>
  <c r="H473" i="2"/>
  <c r="J473" i="2" s="1"/>
  <c r="I473" i="2" l="1"/>
  <c r="C474" i="2" s="1"/>
  <c r="F473" i="2"/>
  <c r="G473" i="2" s="1"/>
  <c r="K473" i="2" s="1"/>
  <c r="E474" i="2" l="1"/>
  <c r="H474" i="2"/>
  <c r="J474" i="2" s="1"/>
  <c r="I474" i="2" l="1"/>
  <c r="C475" i="2" s="1"/>
  <c r="F474" i="2"/>
  <c r="G474" i="2" s="1"/>
  <c r="K474" i="2" s="1"/>
  <c r="E475" i="2" l="1"/>
  <c r="H475" i="2"/>
  <c r="J475" i="2" l="1"/>
  <c r="I475" i="2"/>
  <c r="C476" i="2" s="1"/>
  <c r="F475" i="2"/>
  <c r="G475" i="2" s="1"/>
  <c r="K475" i="2" s="1"/>
  <c r="H476" i="2" l="1"/>
  <c r="E476" i="2"/>
  <c r="F476" i="2" l="1"/>
  <c r="G476" i="2" s="1"/>
  <c r="K476" i="2" s="1"/>
  <c r="I476" i="2"/>
  <c r="C477" i="2" s="1"/>
  <c r="J476" i="2"/>
  <c r="E477" i="2" l="1"/>
  <c r="H477" i="2"/>
  <c r="J477" i="2" l="1"/>
  <c r="F477" i="2"/>
  <c r="G477" i="2" s="1"/>
  <c r="K477" i="2" s="1"/>
  <c r="I477" i="2"/>
  <c r="C478" i="2" s="1"/>
  <c r="H478" i="2" l="1"/>
  <c r="J478" i="2" s="1"/>
  <c r="E478" i="2"/>
  <c r="F478" i="2" l="1"/>
  <c r="G478" i="2" s="1"/>
  <c r="K478" i="2" s="1"/>
  <c r="I478" i="2"/>
  <c r="C479" i="2" s="1"/>
  <c r="H479" i="2" l="1"/>
  <c r="J479" i="2" s="1"/>
  <c r="E479" i="2"/>
  <c r="I479" i="2" l="1"/>
  <c r="C480" i="2" s="1"/>
  <c r="F479" i="2"/>
  <c r="G479" i="2" s="1"/>
  <c r="K479" i="2" s="1"/>
  <c r="H480" i="2" l="1"/>
  <c r="J480" i="2" s="1"/>
  <c r="E480" i="2"/>
  <c r="I480" i="2" l="1"/>
  <c r="C481" i="2" s="1"/>
  <c r="F480" i="2"/>
  <c r="G480" i="2" s="1"/>
  <c r="K480" i="2" s="1"/>
  <c r="H481" i="2" l="1"/>
  <c r="J481" i="2" s="1"/>
  <c r="E481" i="2"/>
  <c r="F481" i="2" l="1"/>
  <c r="G481" i="2" s="1"/>
  <c r="K481" i="2" s="1"/>
  <c r="I481" i="2"/>
  <c r="C482" i="2" s="1"/>
  <c r="H482" i="2" l="1"/>
  <c r="J482" i="2" s="1"/>
  <c r="E482" i="2"/>
  <c r="I482" i="2" l="1"/>
  <c r="C483" i="2" s="1"/>
  <c r="F482" i="2"/>
  <c r="G482" i="2" s="1"/>
  <c r="K482" i="2" s="1"/>
  <c r="E483" i="2" l="1"/>
  <c r="H483" i="2"/>
  <c r="J483" i="2" l="1"/>
  <c r="F483" i="2"/>
  <c r="G483" i="2" s="1"/>
  <c r="K483" i="2" s="1"/>
  <c r="I483" i="2"/>
  <c r="C484" i="2" s="1"/>
  <c r="H484" i="2" l="1"/>
  <c r="E484" i="2"/>
  <c r="F484" i="2" l="1"/>
  <c r="G484" i="2" s="1"/>
  <c r="K484" i="2" s="1"/>
  <c r="I484" i="2"/>
  <c r="C485" i="2" s="1"/>
  <c r="J484" i="2"/>
  <c r="E485" i="2" l="1"/>
  <c r="H485" i="2"/>
  <c r="J485" i="2" l="1"/>
  <c r="I485" i="2"/>
  <c r="C486" i="2" s="1"/>
  <c r="F485" i="2"/>
  <c r="G485" i="2" s="1"/>
  <c r="K485" i="2" s="1"/>
  <c r="E486" i="2" l="1"/>
  <c r="H486" i="2"/>
  <c r="J486" i="2" s="1"/>
  <c r="I486" i="2" l="1"/>
  <c r="C487" i="2" s="1"/>
  <c r="F486" i="2"/>
  <c r="G486" i="2" s="1"/>
  <c r="K486" i="2" s="1"/>
  <c r="H487" i="2" l="1"/>
  <c r="E487" i="2"/>
  <c r="F487" i="2" l="1"/>
  <c r="G487" i="2" s="1"/>
  <c r="K487" i="2" s="1"/>
  <c r="I487" i="2"/>
  <c r="C488" i="2" s="1"/>
  <c r="J487" i="2"/>
  <c r="H488" i="2" l="1"/>
  <c r="E488" i="2"/>
  <c r="J488" i="2" l="1"/>
  <c r="F488" i="2"/>
  <c r="G488" i="2" s="1"/>
  <c r="K488" i="2" s="1"/>
  <c r="I488" i="2"/>
  <c r="C489" i="2" s="1"/>
  <c r="H489" i="2" l="1"/>
  <c r="E489" i="2"/>
  <c r="I489" i="2" l="1"/>
  <c r="C490" i="2" s="1"/>
  <c r="F489" i="2"/>
  <c r="G489" i="2" s="1"/>
  <c r="K489" i="2" s="1"/>
  <c r="J489" i="2"/>
  <c r="H490" i="2" l="1"/>
  <c r="J490" i="2" s="1"/>
  <c r="E490" i="2"/>
  <c r="F490" i="2" l="1"/>
  <c r="G490" i="2" s="1"/>
  <c r="K490" i="2" s="1"/>
  <c r="I490" i="2"/>
  <c r="C491" i="2" s="1"/>
  <c r="H491" i="2" l="1"/>
  <c r="J491" i="2" s="1"/>
  <c r="E491" i="2"/>
  <c r="I491" i="2" l="1"/>
  <c r="C492" i="2" s="1"/>
  <c r="F491" i="2"/>
  <c r="G491" i="2" s="1"/>
  <c r="K491" i="2" s="1"/>
  <c r="H492" i="2" l="1"/>
  <c r="J492" i="2" s="1"/>
  <c r="E492" i="2"/>
  <c r="F492" i="2" l="1"/>
  <c r="G492" i="2" s="1"/>
  <c r="K492" i="2" s="1"/>
  <c r="I492" i="2"/>
  <c r="C493" i="2" s="1"/>
  <c r="E493" i="2" l="1"/>
  <c r="H493" i="2"/>
  <c r="J493" i="2" s="1"/>
  <c r="F493" i="2" l="1"/>
  <c r="G493" i="2" s="1"/>
  <c r="K493" i="2" s="1"/>
  <c r="I493" i="2"/>
  <c r="C494" i="2" s="1"/>
  <c r="E494" i="2" l="1"/>
  <c r="H494" i="2"/>
  <c r="J494" i="2" l="1"/>
  <c r="I494" i="2"/>
  <c r="C495" i="2" s="1"/>
  <c r="F494" i="2"/>
  <c r="G494" i="2" s="1"/>
  <c r="K494" i="2" s="1"/>
  <c r="H495" i="2" l="1"/>
  <c r="E495" i="2"/>
  <c r="I495" i="2" l="1"/>
  <c r="C496" i="2" s="1"/>
  <c r="F495" i="2"/>
  <c r="G495" i="2" s="1"/>
  <c r="K495" i="2" s="1"/>
  <c r="J495" i="2"/>
  <c r="H496" i="2" l="1"/>
  <c r="E496" i="2"/>
  <c r="I496" i="2" l="1"/>
  <c r="C497" i="2" s="1"/>
  <c r="F496" i="2"/>
  <c r="G496" i="2" s="1"/>
  <c r="K496" i="2" s="1"/>
  <c r="J496" i="2"/>
  <c r="H497" i="2" l="1"/>
  <c r="J497" i="2" s="1"/>
  <c r="E497" i="2"/>
  <c r="I497" i="2" l="1"/>
  <c r="C498" i="2" s="1"/>
  <c r="F497" i="2"/>
  <c r="G497" i="2" s="1"/>
  <c r="K497" i="2" s="1"/>
  <c r="H498" i="2" l="1"/>
  <c r="J498" i="2" s="1"/>
  <c r="E498" i="2"/>
  <c r="I498" i="2" l="1"/>
  <c r="C499" i="2" s="1"/>
  <c r="F498" i="2"/>
  <c r="G498" i="2" s="1"/>
  <c r="K498" i="2" s="1"/>
  <c r="H499" i="2" l="1"/>
  <c r="J499" i="2" s="1"/>
  <c r="E499" i="2"/>
  <c r="I499" i="2" l="1"/>
  <c r="C500" i="2" s="1"/>
  <c r="F499" i="2"/>
  <c r="G499" i="2" s="1"/>
  <c r="K499" i="2" s="1"/>
  <c r="E500" i="2" l="1"/>
  <c r="H500" i="2"/>
  <c r="J500" i="2" s="1"/>
  <c r="F500" i="2" l="1"/>
  <c r="G500" i="2" s="1"/>
  <c r="K500" i="2" s="1"/>
  <c r="I500" i="2"/>
  <c r="C501" i="2" s="1"/>
  <c r="H501" i="2" l="1"/>
  <c r="J501" i="2" s="1"/>
  <c r="E501" i="2"/>
  <c r="I501" i="2" l="1"/>
  <c r="C502" i="2" s="1"/>
  <c r="F501" i="2"/>
  <c r="G501" i="2" s="1"/>
  <c r="K501" i="2" s="1"/>
  <c r="H502" i="2" l="1"/>
  <c r="J502" i="2" s="1"/>
  <c r="E502" i="2"/>
  <c r="I502" i="2" l="1"/>
  <c r="C503" i="2" s="1"/>
  <c r="F502" i="2"/>
  <c r="G502" i="2" s="1"/>
  <c r="K502" i="2" s="1"/>
  <c r="H503" i="2" l="1"/>
  <c r="J503" i="2" s="1"/>
  <c r="E503" i="2"/>
  <c r="F503" i="2" l="1"/>
  <c r="G503" i="2" s="1"/>
  <c r="K503" i="2" s="1"/>
  <c r="I503" i="2"/>
  <c r="C504" i="2" s="1"/>
  <c r="H504" i="2" l="1"/>
  <c r="J504" i="2" s="1"/>
  <c r="E504" i="2"/>
  <c r="I504" i="2" l="1"/>
  <c r="C505" i="2" s="1"/>
  <c r="F504" i="2"/>
  <c r="G504" i="2" s="1"/>
  <c r="K504" i="2" s="1"/>
  <c r="H505" i="2" l="1"/>
  <c r="J505" i="2" s="1"/>
  <c r="E505" i="2"/>
  <c r="F505" i="2" l="1"/>
  <c r="G505" i="2" s="1"/>
  <c r="K505" i="2" s="1"/>
  <c r="I505" i="2"/>
  <c r="C506" i="2" s="1"/>
  <c r="H506" i="2" l="1"/>
  <c r="J506" i="2" s="1"/>
  <c r="E506" i="2"/>
  <c r="J8" i="2"/>
  <c r="J9" i="2"/>
  <c r="F506" i="2" l="1"/>
  <c r="G506" i="2" s="1"/>
  <c r="K506" i="2" s="1"/>
  <c r="J15" i="2" s="1"/>
  <c r="J16" i="2" s="1"/>
  <c r="I506" i="2"/>
  <c r="J7" i="2" s="1"/>
</calcChain>
</file>

<file path=xl/sharedStrings.xml><?xml version="1.0" encoding="utf-8"?>
<sst xmlns="http://schemas.openxmlformats.org/spreadsheetml/2006/main" count="79" uniqueCount="44">
  <si>
    <t>El Costo Anual Total(CAT) es para fines informativos y comparativos. Le invitamos abocarse a cualquiera de nuestras agencias para brindarle mayor información.</t>
  </si>
  <si>
    <t>Datos Generales del Préstamo</t>
  </si>
  <si>
    <t>Resumen del préstamo</t>
  </si>
  <si>
    <t>Importe del préstamo</t>
  </si>
  <si>
    <t>Pago programado</t>
  </si>
  <si>
    <t>LINEA DE CREDITO</t>
  </si>
  <si>
    <t>Tasa de interés anual</t>
  </si>
  <si>
    <t>Número de pagos programado</t>
  </si>
  <si>
    <t>PRESTAMO DIRECTO</t>
  </si>
  <si>
    <t>Plazo del préstamo en años</t>
  </si>
  <si>
    <t>Número de pagos real</t>
  </si>
  <si>
    <t>Número de pagos al año</t>
  </si>
  <si>
    <t>SI</t>
  </si>
  <si>
    <t>Fecha inicial del préstamo</t>
  </si>
  <si>
    <t>Interés total</t>
  </si>
  <si>
    <t>NO</t>
  </si>
  <si>
    <t>Comisiones</t>
  </si>
  <si>
    <t>COMISIONES</t>
  </si>
  <si>
    <t>Número de Consultas a central de riesgos</t>
  </si>
  <si>
    <t>Importe neto del préstamo</t>
  </si>
  <si>
    <t>Total Central de riesgos</t>
  </si>
  <si>
    <t>Tasa Mensual</t>
  </si>
  <si>
    <t>TIR</t>
  </si>
  <si>
    <t>Comisión de Desembolso</t>
  </si>
  <si>
    <t>CAT - Costo Anual Total</t>
  </si>
  <si>
    <t>Papelería</t>
  </si>
  <si>
    <t>Constancias</t>
  </si>
  <si>
    <t>Total Comisiones</t>
  </si>
  <si>
    <t>Nº Pago</t>
  </si>
  <si>
    <t>Fecha de pago</t>
  </si>
  <si>
    <t>Saldo inicial</t>
  </si>
  <si>
    <t>Pago adicional</t>
  </si>
  <si>
    <t>Pago total</t>
  </si>
  <si>
    <t>Capital</t>
  </si>
  <si>
    <t>Interés</t>
  </si>
  <si>
    <t>Saldo final</t>
  </si>
  <si>
    <t>Interés acumulativo</t>
  </si>
  <si>
    <t>Programación de la amortización de préstamo por cuota nivelada - Microfinanzas</t>
  </si>
  <si>
    <t>Número de traspasos</t>
  </si>
  <si>
    <t>Total Auténticas</t>
  </si>
  <si>
    <t>Número de Consultas a Central de Riesgos</t>
  </si>
  <si>
    <t>Total Central de Riesgos</t>
  </si>
  <si>
    <t>Programación de la amortización de préstamo por saldos insolutos - Créditos</t>
  </si>
  <si>
    <t>Saldo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</si>
</sst>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* #,##0.00_ ;_ * \-#,##0.00_ ;_ * &quot;-&quot;??_ ;_ @_ "/>
    <numFmt numFmtId="165" formatCode="_(* #,##0.00_);_(* \(#,##0.00\);_(* &quot;-&quot;??_);_(@_)"/>
    <numFmt numFmtId="166" formatCode="_-* #,##0.00\ &quot;€&quot;_-;\-* #,##0.00\ &quot;€&quot;_-;_-* &quot;-&quot;??\ &quot;€&quot;_-;_-@_-"/>
    <numFmt numFmtId="167" formatCode="0_)"/>
    <numFmt numFmtId="168" formatCode="0.00?%_)"/>
    <numFmt numFmtId="169" formatCode="0.000%"/>
  </numFmts>
  <fonts count="14" x14ac:knownFonts="1">
    <font>
      <sz val="10"/>
      <name val="Book Antiqua"/>
      <family val="1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10"/>
      <color indexed="9"/>
      <name val="Book Antiqua"/>
      <family val="1"/>
    </font>
    <font>
      <b/>
      <sz val="18"/>
      <name val="Lucida Sans"/>
      <family val="2"/>
    </font>
    <font>
      <sz val="10"/>
      <color indexed="22"/>
      <name val="Book Antiqua"/>
      <family val="1"/>
    </font>
    <font>
      <sz val="11"/>
      <color theme="1"/>
      <name val="Agency FB"/>
      <family val="2"/>
    </font>
    <font>
      <b/>
      <sz val="11"/>
      <color rgb="FFFA7D00"/>
      <name val="Agency FB"/>
      <family val="2"/>
    </font>
    <font>
      <sz val="11"/>
      <color rgb="FF3F3F76"/>
      <name val="Agency FB"/>
      <family val="2"/>
    </font>
    <font>
      <b/>
      <i/>
      <sz val="10"/>
      <color rgb="FF953734"/>
      <name val="Book Antiqua"/>
      <family val="1"/>
    </font>
    <font>
      <b/>
      <sz val="10"/>
      <color rgb="FFFFFFFF"/>
      <name val="Book Antiqua"/>
      <family val="1"/>
    </font>
    <font>
      <sz val="11"/>
      <color rgb="FFFFFFFF"/>
      <name val="Book Antiqua"/>
      <family val="1"/>
    </font>
    <font>
      <sz val="10"/>
      <color rgb="FFFF0000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95373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hair">
        <color indexed="16"/>
      </bottom>
      <diagonal/>
    </border>
    <border>
      <left/>
      <right/>
      <top style="hair">
        <color indexed="16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16"/>
      </left>
      <right/>
      <top/>
      <bottom/>
      <diagonal/>
    </border>
    <border>
      <left style="hair">
        <color indexed="16"/>
      </left>
      <right/>
      <top/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2" borderId="0" applyNumberFormat="0" applyBorder="0" applyAlignment="0" applyProtection="0"/>
    <xf numFmtId="0" fontId="8" fillId="6" borderId="12" applyNumberFormat="0" applyAlignment="0" applyProtection="0"/>
    <xf numFmtId="0" fontId="9" fillId="7" borderId="12" applyNumberFormat="0" applyAlignment="0" applyProtection="0"/>
    <xf numFmtId="164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8">
    <xf numFmtId="0" fontId="0" fillId="0" borderId="0" xfId="0"/>
    <xf numFmtId="0" fontId="2" fillId="4" borderId="0" xfId="0" applyFont="1" applyFill="1" applyAlignment="1">
      <alignment horizontal="right"/>
    </xf>
    <xf numFmtId="0" fontId="3" fillId="0" borderId="0" xfId="0" applyFont="1"/>
    <xf numFmtId="0" fontId="3" fillId="4" borderId="0" xfId="0" applyFont="1" applyFill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2" xfId="0" applyFont="1" applyFill="1" applyBorder="1"/>
    <xf numFmtId="0" fontId="3" fillId="4" borderId="0" xfId="0" applyFont="1" applyFill="1"/>
    <xf numFmtId="168" fontId="3" fillId="7" borderId="12" xfId="3" applyNumberFormat="1" applyFont="1" applyAlignment="1" applyProtection="1">
      <alignment horizontal="right"/>
      <protection locked="0"/>
    </xf>
    <xf numFmtId="167" fontId="3" fillId="7" borderId="12" xfId="3" applyNumberFormat="1" applyFont="1" applyAlignment="1" applyProtection="1">
      <alignment horizontal="right"/>
      <protection locked="0"/>
    </xf>
    <xf numFmtId="14" fontId="3" fillId="7" borderId="12" xfId="3" applyNumberFormat="1" applyFont="1" applyAlignment="1" applyProtection="1">
      <alignment horizontal="right"/>
      <protection locked="0"/>
    </xf>
    <xf numFmtId="0" fontId="3" fillId="4" borderId="3" xfId="0" applyFont="1" applyFill="1" applyBorder="1" applyAlignment="1">
      <alignment horizontal="left"/>
    </xf>
    <xf numFmtId="0" fontId="3" fillId="0" borderId="0" xfId="0" applyFont="1" applyAlignment="1">
      <alignment wrapText="1"/>
    </xf>
    <xf numFmtId="164" fontId="3" fillId="0" borderId="0" xfId="4"/>
    <xf numFmtId="164" fontId="3" fillId="0" borderId="0" xfId="4" applyAlignment="1">
      <alignment wrapText="1"/>
    </xf>
    <xf numFmtId="4" fontId="3" fillId="7" borderId="12" xfId="3" applyNumberFormat="1" applyFont="1" applyAlignment="1" applyProtection="1">
      <alignment horizontal="right"/>
      <protection locked="0"/>
    </xf>
    <xf numFmtId="164" fontId="4" fillId="0" borderId="0" xfId="4" applyFont="1"/>
    <xf numFmtId="164" fontId="4" fillId="0" borderId="0" xfId="4" applyFont="1" applyAlignment="1">
      <alignment wrapText="1"/>
    </xf>
    <xf numFmtId="40" fontId="3" fillId="4" borderId="0" xfId="5" applyNumberFormat="1" applyFont="1" applyFill="1" applyAlignment="1">
      <alignment horizontal="right"/>
    </xf>
    <xf numFmtId="14" fontId="3" fillId="4" borderId="0" xfId="0" applyNumberFormat="1" applyFont="1" applyFill="1" applyAlignment="1">
      <alignment horizontal="right"/>
    </xf>
    <xf numFmtId="40" fontId="3" fillId="4" borderId="0" xfId="5" applyNumberFormat="1" applyFont="1" applyFill="1" applyAlignment="1" applyProtection="1">
      <alignment horizontal="right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4" borderId="0" xfId="0" applyFont="1" applyFill="1"/>
    <xf numFmtId="165" fontId="3" fillId="0" borderId="0" xfId="0" applyNumberFormat="1" applyFont="1" applyAlignment="1">
      <alignment wrapText="1"/>
    </xf>
    <xf numFmtId="0" fontId="3" fillId="4" borderId="7" xfId="0" applyFont="1" applyFill="1" applyBorder="1" applyAlignment="1">
      <alignment horizontal="left"/>
    </xf>
    <xf numFmtId="0" fontId="3" fillId="4" borderId="0" xfId="0" applyFont="1" applyFill="1" applyAlignment="1">
      <alignment horizontal="right"/>
    </xf>
    <xf numFmtId="4" fontId="3" fillId="7" borderId="12" xfId="3" applyNumberFormat="1" applyFont="1" applyAlignment="1">
      <alignment horizontal="right"/>
    </xf>
    <xf numFmtId="4" fontId="2" fillId="6" borderId="12" xfId="2" applyNumberFormat="1" applyFont="1" applyAlignment="1">
      <alignment horizontal="right"/>
    </xf>
    <xf numFmtId="167" fontId="2" fillId="6" borderId="12" xfId="2" applyNumberFormat="1" applyFont="1" applyAlignment="1">
      <alignment horizontal="right"/>
    </xf>
    <xf numFmtId="0" fontId="2" fillId="4" borderId="0" xfId="0" applyFont="1" applyFill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0" fontId="0" fillId="5" borderId="0" xfId="0" applyFill="1"/>
    <xf numFmtId="164" fontId="3" fillId="4" borderId="0" xfId="4" applyFill="1" applyAlignment="1">
      <alignment horizontal="left"/>
    </xf>
    <xf numFmtId="0" fontId="3" fillId="0" borderId="0" xfId="0" applyFont="1" applyAlignment="1">
      <alignment horizontal="right"/>
    </xf>
    <xf numFmtId="10" fontId="2" fillId="3" borderId="1" xfId="6" applyNumberFormat="1" applyFont="1" applyFill="1" applyBorder="1" applyAlignment="1">
      <alignment horizontal="right"/>
    </xf>
    <xf numFmtId="169" fontId="6" fillId="0" borderId="0" xfId="6" applyNumberFormat="1" applyFont="1"/>
    <xf numFmtId="0" fontId="2" fillId="4" borderId="2" xfId="0" applyFont="1" applyFill="1" applyBorder="1" applyAlignment="1">
      <alignment horizontal="right"/>
    </xf>
    <xf numFmtId="0" fontId="4" fillId="5" borderId="0" xfId="0" applyFont="1" applyFill="1"/>
    <xf numFmtId="0" fontId="4" fillId="4" borderId="7" xfId="0" applyFont="1" applyFill="1" applyBorder="1" applyAlignment="1">
      <alignment horizontal="left"/>
    </xf>
    <xf numFmtId="164" fontId="2" fillId="4" borderId="0" xfId="4" applyFont="1" applyFill="1" applyAlignment="1">
      <alignment horizontal="left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0" fillId="4" borderId="0" xfId="0" applyFont="1" applyFill="1" applyAlignment="1">
      <alignment horizontal="left"/>
    </xf>
    <xf numFmtId="0" fontId="12" fillId="8" borderId="0" xfId="1" applyFont="1" applyFill="1" applyAlignment="1">
      <alignment horizontal="left"/>
    </xf>
    <xf numFmtId="0" fontId="12" fillId="8" borderId="0" xfId="1" applyFont="1" applyFill="1"/>
    <xf numFmtId="0" fontId="11" fillId="8" borderId="4" xfId="1" applyFont="1" applyFill="1" applyBorder="1" applyAlignment="1">
      <alignment horizontal="center" vertical="center" wrapText="1"/>
    </xf>
    <xf numFmtId="0" fontId="11" fillId="8" borderId="5" xfId="1" applyFont="1" applyFill="1" applyBorder="1" applyAlignment="1">
      <alignment horizontal="center" vertical="center" wrapText="1"/>
    </xf>
    <xf numFmtId="0" fontId="11" fillId="8" borderId="6" xfId="1" applyFont="1" applyFill="1" applyBorder="1" applyAlignment="1">
      <alignment horizontal="center" vertical="center" wrapText="1"/>
    </xf>
    <xf numFmtId="0" fontId="12" fillId="8" borderId="2" xfId="1" applyFont="1" applyFill="1" applyBorder="1" applyAlignment="1">
      <alignment horizontal="left"/>
    </xf>
    <xf numFmtId="0" fontId="12" fillId="8" borderId="2" xfId="1" applyFont="1" applyFill="1" applyBorder="1" applyAlignment="1">
      <alignment horizontal="left" wrapText="1" indent="2"/>
    </xf>
    <xf numFmtId="0" fontId="12" fillId="8" borderId="2" xfId="1" applyFont="1" applyFill="1" applyBorder="1" applyAlignment="1">
      <alignment horizontal="left" wrapText="1" indent="3"/>
    </xf>
    <xf numFmtId="164" fontId="13" fillId="0" borderId="0" xfId="4" applyFont="1" applyAlignment="1">
      <alignment wrapText="1"/>
    </xf>
    <xf numFmtId="164" fontId="3" fillId="4" borderId="0" xfId="4" applyFill="1" applyAlignment="1" applyProtection="1">
      <alignment horizontal="left"/>
      <protection locked="0"/>
    </xf>
    <xf numFmtId="164" fontId="0" fillId="0" borderId="13" xfId="0" applyNumberFormat="1" applyBorder="1" applyProtection="1">
      <protection locked="0"/>
    </xf>
    <xf numFmtId="0" fontId="11" fillId="8" borderId="9" xfId="1" applyFont="1" applyFill="1" applyBorder="1" applyAlignment="1">
      <alignment horizontal="right"/>
    </xf>
    <xf numFmtId="0" fontId="11" fillId="8" borderId="10" xfId="1" applyFont="1" applyFill="1" applyBorder="1" applyAlignment="1">
      <alignment horizontal="right"/>
    </xf>
    <xf numFmtId="0" fontId="11" fillId="8" borderId="11" xfId="1" applyFont="1" applyFill="1" applyBorder="1" applyAlignment="1">
      <alignment horizontal="right"/>
    </xf>
  </cellXfs>
  <cellStyles count="7">
    <cellStyle name="20% - Énfasis3" xfId="1" builtinId="38"/>
    <cellStyle name="Cálculo" xfId="2" builtinId="22"/>
    <cellStyle name="Entrada" xfId="3" builtinId="20"/>
    <cellStyle name="Millares" xfId="4" builtinId="3"/>
    <cellStyle name="Moneda" xfId="5" builtinId="4"/>
    <cellStyle name="Normal" xfId="0" builtinId="0" customBuiltin="1"/>
    <cellStyle name="Porcentaje" xfId="6" builtinId="5"/>
  </cellStyles>
  <dxfs count="12"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1133475</xdr:colOff>
      <xdr:row>0</xdr:row>
      <xdr:rowOff>190500</xdr:rowOff>
    </xdr:from>
    <xdr:to>
      <xdr:col>9</xdr:col>
      <xdr:colOff>2123944</xdr:colOff>
      <xdr:row>0</xdr:row>
      <xdr:rowOff>600024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3550" y="190500"/>
          <a:ext cx="990469" cy="4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1390650</xdr:colOff>
      <xdr:row>0</xdr:row>
      <xdr:rowOff>180975</xdr:rowOff>
    </xdr:from>
    <xdr:to>
      <xdr:col>9</xdr:col>
      <xdr:colOff>2381119</xdr:colOff>
      <xdr:row>0</xdr:row>
      <xdr:rowOff>590499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0725" y="180975"/>
          <a:ext cx="990469" cy="4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Vértice">
      <a:majorFont>
        <a:latin typeface="Lucida Sans"/>
        <a:ea typeface=""/>
        <a:cs typeface=""/>
        <a:font script="Grek" typeface="Arial"/>
        <a:font script="Cyrl" typeface="Arial"/>
        <a:font script="Jpan" typeface="HG丸ｺﾞｼｯｸM-PRO"/>
        <a:font script="Hang" typeface="휴먼옛체"/>
        <a:font script="Hans" typeface="楷体_GB2312"/>
        <a:font script="Hant" typeface="微軟正黑體"/>
        <a:font script="Arab" typeface="Tahoma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明朝B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6"/>
  <sheetViews>
    <sheetView showGridLines="0" tabSelected="1" view="pageLayout" zoomScaleNormal="100" workbookViewId="0">
      <selection activeCell="J2" sqref="J2"/>
    </sheetView>
  </sheetViews>
  <sheetFormatPr baseColWidth="10" defaultColWidth="9.140625" defaultRowHeight="13.5" x14ac:dyDescent="0.25"/>
  <cols>
    <col min="1" max="1" width="6.28515625" style="20" customWidth="1"/>
    <col min="2" max="2" width="15.7109375" style="21" customWidth="1"/>
    <col min="3" max="3" width="26" style="21" customWidth="1"/>
    <col min="4" max="4" width="14.7109375" style="21" customWidth="1"/>
    <col min="5" max="5" width="13" style="21" hidden="1" customWidth="1"/>
    <col min="6" max="8" width="14.7109375" style="21" customWidth="1"/>
    <col min="9" max="9" width="21.7109375" style="21" customWidth="1"/>
    <col min="10" max="10" width="36.140625" style="21" customWidth="1"/>
    <col min="11" max="11" width="13.7109375" style="15" bestFit="1" customWidth="1"/>
    <col min="12" max="12" width="10.7109375" style="2" bestFit="1" customWidth="1"/>
    <col min="13" max="16384" width="9.140625" style="2"/>
  </cols>
  <sheetData>
    <row r="1" spans="1:16" ht="50.25" customHeight="1" x14ac:dyDescent="0.3">
      <c r="A1" s="22" t="s">
        <v>42</v>
      </c>
      <c r="B1" s="2"/>
      <c r="C1" s="2"/>
      <c r="D1" s="2"/>
      <c r="E1" s="3"/>
      <c r="F1" s="3"/>
      <c r="G1" s="3"/>
      <c r="H1" s="3"/>
      <c r="I1" s="3"/>
      <c r="J1" s="3"/>
    </row>
    <row r="2" spans="1:16" ht="3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</row>
    <row r="3" spans="1:16" ht="20.25" customHeight="1" x14ac:dyDescent="0.25">
      <c r="A3" s="43" t="s">
        <v>0</v>
      </c>
      <c r="B3" s="6"/>
      <c r="C3" s="6"/>
      <c r="D3" s="6"/>
      <c r="E3" s="6"/>
      <c r="F3" s="6"/>
      <c r="G3" s="6"/>
      <c r="H3" s="6"/>
      <c r="I3" s="6"/>
      <c r="J3" s="6"/>
    </row>
    <row r="4" spans="1:16" ht="14.25" customHeight="1" x14ac:dyDescent="0.3">
      <c r="A4" s="3"/>
      <c r="B4" s="55" t="s">
        <v>1</v>
      </c>
      <c r="C4" s="56"/>
      <c r="D4" s="57"/>
      <c r="E4" s="3"/>
      <c r="F4" s="2"/>
      <c r="G4" s="2"/>
      <c r="H4" s="55" t="s">
        <v>2</v>
      </c>
      <c r="I4" s="56"/>
      <c r="J4" s="57"/>
      <c r="L4" s="41"/>
      <c r="M4" s="41"/>
      <c r="N4" s="41"/>
      <c r="O4" s="41"/>
      <c r="P4" s="41"/>
    </row>
    <row r="5" spans="1:16" ht="15" x14ac:dyDescent="0.3">
      <c r="A5" s="3"/>
      <c r="B5" s="24"/>
      <c r="C5" s="25" t="s">
        <v>3</v>
      </c>
      <c r="D5" s="14">
        <v>2000</v>
      </c>
      <c r="E5" s="3"/>
      <c r="F5" s="2"/>
      <c r="G5" s="2"/>
      <c r="H5" s="24"/>
      <c r="I5" s="25" t="s">
        <v>4</v>
      </c>
      <c r="J5" s="27">
        <f>IF(Valores_especificados,-PMT(Tasa_de_interés/Núm_pagos_al_año,Años_préstamo*Núm_pagos_al_año,Importe_del_préstamo),"")</f>
        <v>178.63455142349795</v>
      </c>
      <c r="L5" s="41"/>
      <c r="M5" s="42" t="s">
        <v>5</v>
      </c>
      <c r="N5" s="41"/>
      <c r="O5" s="41"/>
      <c r="P5" s="41"/>
    </row>
    <row r="6" spans="1:16" ht="15" x14ac:dyDescent="0.3">
      <c r="A6" s="3"/>
      <c r="B6" s="24"/>
      <c r="C6" s="25" t="s">
        <v>6</v>
      </c>
      <c r="D6" s="7">
        <v>0.13</v>
      </c>
      <c r="E6" s="3"/>
      <c r="F6" s="2"/>
      <c r="G6" s="2"/>
      <c r="H6" s="24"/>
      <c r="I6" s="25" t="s">
        <v>7</v>
      </c>
      <c r="J6" s="28">
        <f>IF(Valores_especificados,Años_préstamo*Núm_pagos_al_año,"")</f>
        <v>12</v>
      </c>
      <c r="L6" s="41"/>
      <c r="M6" s="42" t="s">
        <v>8</v>
      </c>
      <c r="N6" s="41"/>
      <c r="O6" s="41"/>
      <c r="P6" s="41"/>
    </row>
    <row r="7" spans="1:16" ht="15" x14ac:dyDescent="0.3">
      <c r="A7" s="3"/>
      <c r="B7" s="24"/>
      <c r="C7" s="25" t="s">
        <v>9</v>
      </c>
      <c r="D7" s="8">
        <v>1</v>
      </c>
      <c r="E7" s="29"/>
      <c r="F7" s="2"/>
      <c r="G7" s="2"/>
      <c r="H7" s="24"/>
      <c r="I7" s="25" t="s">
        <v>10</v>
      </c>
      <c r="J7" s="28">
        <f>IF(Valores_especificados,Número_de_pagos,"")</f>
        <v>12</v>
      </c>
      <c r="L7" s="41"/>
      <c r="M7" s="42"/>
      <c r="N7" s="41"/>
      <c r="O7" s="41"/>
      <c r="P7" s="41"/>
    </row>
    <row r="8" spans="1:16" ht="15" x14ac:dyDescent="0.3">
      <c r="A8" s="3"/>
      <c r="B8" s="24"/>
      <c r="C8" s="25" t="s">
        <v>11</v>
      </c>
      <c r="D8" s="8">
        <v>12</v>
      </c>
      <c r="E8" s="3"/>
      <c r="F8" s="2"/>
      <c r="G8" s="2"/>
      <c r="H8" s="24"/>
      <c r="I8" s="25"/>
      <c r="J8" s="27">
        <f>IF(Valores_especificados,SUMIF(Saldo_inicial,"&gt;0",Pago_adicional),"")</f>
        <v>0</v>
      </c>
      <c r="L8" s="41"/>
      <c r="M8" s="42" t="s">
        <v>12</v>
      </c>
      <c r="N8" s="41"/>
      <c r="O8" s="41"/>
      <c r="P8" s="41"/>
    </row>
    <row r="9" spans="1:16" ht="15" x14ac:dyDescent="0.3">
      <c r="A9" s="3"/>
      <c r="B9" s="30"/>
      <c r="C9" s="25" t="s">
        <v>13</v>
      </c>
      <c r="D9" s="9">
        <v>44807</v>
      </c>
      <c r="E9" s="3"/>
      <c r="F9" s="2"/>
      <c r="G9" s="2"/>
      <c r="H9" s="30"/>
      <c r="I9" s="31" t="s">
        <v>14</v>
      </c>
      <c r="J9" s="27">
        <f>IF(Valores_especificados,SUMIF(Saldo_inicial,"&gt;0",Int),"")</f>
        <v>140.83333333333329</v>
      </c>
      <c r="L9" s="41"/>
      <c r="M9" s="42" t="s">
        <v>15</v>
      </c>
      <c r="N9" s="41"/>
      <c r="O9" s="41"/>
      <c r="P9" s="41"/>
    </row>
    <row r="10" spans="1:16" hidden="1" x14ac:dyDescent="0.25">
      <c r="A10" s="3"/>
      <c r="B10" s="30"/>
      <c r="C10" s="31"/>
      <c r="D10" s="26">
        <v>0</v>
      </c>
      <c r="E10" s="3"/>
      <c r="F10" s="6"/>
      <c r="G10" s="6"/>
      <c r="H10" s="6"/>
      <c r="I10" s="6"/>
      <c r="J10" s="3"/>
      <c r="L10" s="41"/>
      <c r="M10" s="41"/>
      <c r="N10" s="41"/>
      <c r="O10" s="41"/>
      <c r="P10" s="41"/>
    </row>
    <row r="11" spans="1:16" x14ac:dyDescent="0.25">
      <c r="A11" s="3"/>
      <c r="B11" s="6"/>
      <c r="C11" s="6"/>
      <c r="D11" s="6"/>
      <c r="E11" s="6"/>
      <c r="F11" s="6"/>
      <c r="G11" s="6"/>
      <c r="H11" s="6"/>
      <c r="I11" s="6"/>
      <c r="J11" s="6"/>
      <c r="L11" s="41"/>
      <c r="M11" s="41"/>
      <c r="N11" s="41"/>
      <c r="O11" s="41"/>
      <c r="P11" s="41"/>
    </row>
    <row r="12" spans="1:16" ht="15" x14ac:dyDescent="0.3">
      <c r="A12" s="3"/>
      <c r="B12" s="55" t="s">
        <v>16</v>
      </c>
      <c r="C12" s="56" t="s">
        <v>17</v>
      </c>
      <c r="D12" s="57"/>
      <c r="E12" s="32"/>
      <c r="F12" s="32"/>
      <c r="G12" s="6"/>
      <c r="H12" s="31"/>
      <c r="I12" s="31"/>
      <c r="J12" s="6"/>
      <c r="L12" s="41"/>
      <c r="M12" s="41"/>
      <c r="N12" s="41"/>
      <c r="O12" s="41"/>
      <c r="P12" s="41"/>
    </row>
    <row r="13" spans="1:16" ht="15" x14ac:dyDescent="0.3">
      <c r="A13" s="3"/>
      <c r="B13" s="24"/>
      <c r="C13" s="25" t="s">
        <v>18</v>
      </c>
      <c r="D13" s="8">
        <v>1</v>
      </c>
      <c r="E13" s="24"/>
      <c r="F13" s="32"/>
      <c r="G13" s="6"/>
      <c r="H13" s="24"/>
      <c r="I13" s="25" t="s">
        <v>19</v>
      </c>
      <c r="J13" s="27">
        <f>-(+Importe_del_préstamo-D21)</f>
        <v>-1950</v>
      </c>
      <c r="L13" s="41"/>
      <c r="M13" s="41"/>
      <c r="N13" s="41"/>
      <c r="O13" s="41"/>
      <c r="P13" s="41"/>
    </row>
    <row r="14" spans="1:16" ht="15" x14ac:dyDescent="0.3">
      <c r="A14" s="3"/>
      <c r="B14" s="24"/>
      <c r="C14" s="25" t="s">
        <v>20</v>
      </c>
      <c r="D14" s="33"/>
      <c r="E14" s="24"/>
      <c r="F14" s="24"/>
      <c r="G14" s="6"/>
      <c r="H14" s="24"/>
      <c r="I14" s="34" t="s">
        <v>21</v>
      </c>
      <c r="J14" s="35">
        <f>Tasa_de_interés/12</f>
        <v>1.0833333333333334E-2</v>
      </c>
      <c r="L14" s="41"/>
      <c r="M14" s="41"/>
      <c r="N14" s="41"/>
      <c r="O14" s="41"/>
      <c r="P14" s="41"/>
    </row>
    <row r="15" spans="1:16" ht="15" x14ac:dyDescent="0.3">
      <c r="A15" s="3"/>
      <c r="B15" s="24"/>
      <c r="C15" s="25"/>
      <c r="D15" s="33"/>
      <c r="E15" s="24"/>
      <c r="F15" s="24"/>
      <c r="G15" s="6"/>
      <c r="H15" s="24"/>
      <c r="I15" s="25" t="s">
        <v>22</v>
      </c>
      <c r="J15" s="35">
        <f>IRR(K26:K506,K15)</f>
        <v>1.4951451505533342E-2</v>
      </c>
      <c r="K15" s="36">
        <f>RATE(Años_préstamo*Núm_pagos_al_año,Pago_mensual_programado,-Importe_del_préstamo)</f>
        <v>1.0833333335118774E-2</v>
      </c>
      <c r="L15" s="41"/>
      <c r="M15" s="41"/>
      <c r="N15" s="41"/>
      <c r="O15" s="41"/>
      <c r="P15" s="41"/>
    </row>
    <row r="16" spans="1:16" ht="15" x14ac:dyDescent="0.3">
      <c r="A16" s="3"/>
      <c r="B16" s="24"/>
      <c r="C16" s="25" t="s">
        <v>23</v>
      </c>
      <c r="D16" s="33"/>
      <c r="E16" s="24"/>
      <c r="F16" s="24"/>
      <c r="G16" s="6"/>
      <c r="H16" s="30"/>
      <c r="I16" s="37" t="s">
        <v>24</v>
      </c>
      <c r="J16" s="35">
        <f>((1+J15)^Núm_pagos_al_año)-1</f>
        <v>0.19493210019582774</v>
      </c>
      <c r="L16" s="41"/>
      <c r="M16" s="41"/>
      <c r="N16" s="41"/>
      <c r="O16" s="41"/>
      <c r="P16" s="41"/>
    </row>
    <row r="17" spans="1:16" x14ac:dyDescent="0.25">
      <c r="A17" s="3"/>
      <c r="B17" s="24"/>
      <c r="C17" s="25" t="s">
        <v>25</v>
      </c>
      <c r="D17" s="53">
        <v>50</v>
      </c>
      <c r="E17" s="24"/>
      <c r="F17" s="24"/>
      <c r="G17" s="6"/>
      <c r="H17" s="6"/>
      <c r="I17" s="6"/>
      <c r="J17" s="6"/>
      <c r="L17" s="41"/>
      <c r="M17" s="41"/>
      <c r="N17" s="41"/>
      <c r="O17" s="41"/>
      <c r="P17" s="41"/>
    </row>
    <row r="18" spans="1:16" x14ac:dyDescent="0.25">
      <c r="A18" s="3"/>
      <c r="B18" s="24"/>
      <c r="C18" s="25"/>
      <c r="D18" s="33">
        <v>0</v>
      </c>
      <c r="E18" s="24"/>
      <c r="F18" s="24"/>
      <c r="G18" s="32"/>
      <c r="H18" s="32"/>
      <c r="I18" s="32"/>
      <c r="J18" s="32"/>
      <c r="K18" s="38"/>
      <c r="L18" s="42">
        <v>1</v>
      </c>
      <c r="M18" s="41"/>
      <c r="N18" s="41"/>
      <c r="O18" s="41"/>
      <c r="P18" s="41"/>
    </row>
    <row r="19" spans="1:16" x14ac:dyDescent="0.25">
      <c r="A19" s="3"/>
      <c r="B19" s="24"/>
      <c r="C19" s="25" t="s">
        <v>26</v>
      </c>
      <c r="D19" s="33"/>
      <c r="E19" s="24"/>
      <c r="F19" s="24"/>
      <c r="G19" s="6"/>
      <c r="H19" s="6"/>
      <c r="I19" s="6"/>
      <c r="J19" s="6"/>
      <c r="L19" s="41"/>
      <c r="M19" s="41"/>
      <c r="N19" s="41"/>
      <c r="O19" s="41"/>
      <c r="P19" s="41"/>
    </row>
    <row r="20" spans="1:16" x14ac:dyDescent="0.25">
      <c r="A20" s="3"/>
      <c r="B20" s="24"/>
      <c r="C20" s="25"/>
      <c r="D20" s="33">
        <v>0</v>
      </c>
      <c r="E20" s="39">
        <v>2</v>
      </c>
      <c r="F20" s="24"/>
      <c r="G20" s="6"/>
      <c r="H20" s="6"/>
      <c r="I20" s="6"/>
      <c r="J20" s="6"/>
      <c r="L20" s="42">
        <v>1</v>
      </c>
      <c r="M20" s="41"/>
      <c r="N20" s="41"/>
      <c r="O20" s="41"/>
      <c r="P20" s="41"/>
    </row>
    <row r="21" spans="1:16" ht="15" x14ac:dyDescent="0.3">
      <c r="A21" s="3"/>
      <c r="B21" s="30"/>
      <c r="C21" s="1" t="s">
        <v>27</v>
      </c>
      <c r="D21" s="40">
        <f>SUM(D14:D20)</f>
        <v>50</v>
      </c>
      <c r="E21" s="24"/>
      <c r="F21" s="24"/>
      <c r="G21" s="6"/>
      <c r="H21" s="6"/>
      <c r="I21" s="6"/>
      <c r="J21" s="6"/>
      <c r="L21" s="41"/>
      <c r="M21" s="41"/>
      <c r="N21" s="41"/>
      <c r="O21" s="41"/>
      <c r="P21" s="41"/>
    </row>
    <row r="22" spans="1:16" ht="15" x14ac:dyDescent="0.3">
      <c r="A22" s="3"/>
      <c r="B22" s="1"/>
      <c r="C22" s="10"/>
      <c r="D22" s="10"/>
      <c r="E22" s="6"/>
      <c r="F22" s="6"/>
      <c r="G22" s="6"/>
      <c r="H22" s="6"/>
      <c r="I22" s="6"/>
      <c r="J22" s="6"/>
    </row>
    <row r="23" spans="1:16" ht="6" customHeight="1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</row>
    <row r="24" spans="1:16" ht="3.75" customHeight="1" x14ac:dyDescent="0.3">
      <c r="A24" s="44"/>
      <c r="B24" s="45"/>
      <c r="C24" s="45"/>
      <c r="D24" s="45"/>
      <c r="E24" s="45"/>
      <c r="F24" s="45"/>
      <c r="G24" s="45"/>
      <c r="H24" s="45"/>
      <c r="I24" s="45"/>
      <c r="J24" s="45"/>
    </row>
    <row r="25" spans="1:16" s="11" customFormat="1" ht="30" x14ac:dyDescent="0.25">
      <c r="A25" s="46" t="s">
        <v>28</v>
      </c>
      <c r="B25" s="47" t="s">
        <v>29</v>
      </c>
      <c r="C25" s="47" t="s">
        <v>30</v>
      </c>
      <c r="D25" s="47" t="s">
        <v>4</v>
      </c>
      <c r="E25" s="47" t="s">
        <v>31</v>
      </c>
      <c r="F25" s="47" t="s">
        <v>32</v>
      </c>
      <c r="G25" s="47" t="s">
        <v>33</v>
      </c>
      <c r="H25" s="47" t="s">
        <v>34</v>
      </c>
      <c r="I25" s="47" t="s">
        <v>43</v>
      </c>
      <c r="J25" s="48" t="s">
        <v>36</v>
      </c>
      <c r="K25" s="16"/>
    </row>
    <row r="26" spans="1:16" s="11" customFormat="1" ht="16.5" x14ac:dyDescent="0.3">
      <c r="A26" s="49"/>
      <c r="B26" s="50"/>
      <c r="C26" s="50"/>
      <c r="D26" s="50"/>
      <c r="E26" s="50"/>
      <c r="F26" s="50"/>
      <c r="G26" s="50"/>
      <c r="H26" s="50"/>
      <c r="I26" s="50"/>
      <c r="J26" s="51"/>
      <c r="K26" s="52">
        <f>+J13</f>
        <v>-1950</v>
      </c>
    </row>
    <row r="27" spans="1:16" s="11" customFormat="1" x14ac:dyDescent="0.25">
      <c r="A27" s="3">
        <f>IF(Valores_especificados,1,"")</f>
        <v>1</v>
      </c>
      <c r="B27" s="18">
        <f t="shared" ref="B27:B90" si="0">IF(Núm_de_pago&lt;&gt;"",DATE(YEAR(Inicio_prestamo),MONTH(Inicio_prestamo)+(Núm_de_pago)*12/Núm_pagos_al_año,DAY(Inicio_prestamo)),"")</f>
        <v>44837</v>
      </c>
      <c r="C27" s="17">
        <f>+Importe_del_préstamo</f>
        <v>2000</v>
      </c>
      <c r="D27" s="17">
        <f>+G27+H27</f>
        <v>188.33333333333331</v>
      </c>
      <c r="E27" s="19">
        <f t="shared" ref="E27:E90" si="1">IF(AND(Núm_de_pago&lt;&gt;"",Pago_progr+Pagos_adicionales_programados&lt;Saldo_inicial),Pagos_adicionales_programados,IF(AND(Núm_de_pago&lt;&gt;"",Saldo_inicial-Pago_progr&gt;0),Saldo_inicial-Pago_progr,IF(Núm_de_pago&lt;&gt;"",0,"")))</f>
        <v>0</v>
      </c>
      <c r="F27" s="17">
        <f>+H27+G27</f>
        <v>188.33333333333331</v>
      </c>
      <c r="G27" s="17">
        <f t="shared" ref="G27:G90" si="2">+Importe_del_préstamo/(Años_préstamo*Núm_pagos_al_año)</f>
        <v>166.66666666666666</v>
      </c>
      <c r="H27" s="17">
        <f t="shared" ref="H27:H90" si="3">C27*(Tasa_de_interés/Núm_pagos_al_año)</f>
        <v>21.666666666666668</v>
      </c>
      <c r="I27" s="17">
        <f>C27-G27</f>
        <v>1833.3333333333333</v>
      </c>
      <c r="J27" s="17">
        <f>SUM($H$27:$H27)</f>
        <v>21.666666666666668</v>
      </c>
      <c r="K27" s="52">
        <f>IF(H27&lt;=0,0,(G27+H27))</f>
        <v>188.33333333333331</v>
      </c>
      <c r="L27" s="13"/>
      <c r="M27" s="23"/>
    </row>
    <row r="28" spans="1:16" s="11" customFormat="1" ht="12.75" customHeight="1" x14ac:dyDescent="0.25">
      <c r="A28" s="3">
        <f t="shared" ref="A28:A91" si="4">IF(Valores_especificados,A27+1,"")</f>
        <v>2</v>
      </c>
      <c r="B28" s="18">
        <f t="shared" si="0"/>
        <v>44868</v>
      </c>
      <c r="C28" s="17">
        <f>+C27-G27</f>
        <v>1833.3333333333333</v>
      </c>
      <c r="D28" s="17">
        <f t="shared" ref="D28:D91" si="5">+G28+H28</f>
        <v>186.52777777777777</v>
      </c>
      <c r="E28" s="19">
        <f t="shared" si="1"/>
        <v>0</v>
      </c>
      <c r="F28" s="17">
        <f t="shared" ref="F28:F91" si="6">+H28+G28</f>
        <v>186.52777777777777</v>
      </c>
      <c r="G28" s="17">
        <f t="shared" si="2"/>
        <v>166.66666666666666</v>
      </c>
      <c r="H28" s="17">
        <f t="shared" si="3"/>
        <v>19.861111111111111</v>
      </c>
      <c r="I28" s="17">
        <f t="shared" ref="I28:I90" si="7">IF(AND(Núm_de_pago&lt;&gt;"",Pago_progr+Pago_adicional&lt;Saldo_inicial),Saldo_inicial-Capital,IF(Núm_de_pago&lt;&gt;"",0,""))</f>
        <v>1666.6666666666665</v>
      </c>
      <c r="J28" s="17">
        <f>SUM($H$27:$H28)</f>
        <v>41.527777777777779</v>
      </c>
      <c r="K28" s="52">
        <f t="shared" ref="K28:K91" si="8">IF(H28&lt;=0,0,(G28+H28))</f>
        <v>186.52777777777777</v>
      </c>
      <c r="L28" s="13"/>
      <c r="M28" s="23"/>
    </row>
    <row r="29" spans="1:16" s="11" customFormat="1" ht="12.75" customHeight="1" x14ac:dyDescent="0.25">
      <c r="A29" s="3">
        <f t="shared" si="4"/>
        <v>3</v>
      </c>
      <c r="B29" s="18">
        <f t="shared" si="0"/>
        <v>44898</v>
      </c>
      <c r="C29" s="17">
        <f t="shared" ref="C29:C92" si="9">+C28-G28</f>
        <v>1666.6666666666665</v>
      </c>
      <c r="D29" s="17">
        <f t="shared" si="5"/>
        <v>184.7222222222222</v>
      </c>
      <c r="E29" s="19">
        <f t="shared" si="1"/>
        <v>0</v>
      </c>
      <c r="F29" s="17">
        <f t="shared" si="6"/>
        <v>184.7222222222222</v>
      </c>
      <c r="G29" s="17">
        <f t="shared" si="2"/>
        <v>166.66666666666666</v>
      </c>
      <c r="H29" s="17">
        <f t="shared" si="3"/>
        <v>18.055555555555554</v>
      </c>
      <c r="I29" s="17">
        <f t="shared" si="7"/>
        <v>1499.9999999999998</v>
      </c>
      <c r="J29" s="17">
        <f>SUM($H$27:$H29)</f>
        <v>59.583333333333329</v>
      </c>
      <c r="K29" s="52">
        <f t="shared" si="8"/>
        <v>184.7222222222222</v>
      </c>
      <c r="L29" s="13"/>
      <c r="M29" s="23"/>
    </row>
    <row r="30" spans="1:16" s="11" customFormat="1" x14ac:dyDescent="0.25">
      <c r="A30" s="3">
        <f t="shared" si="4"/>
        <v>4</v>
      </c>
      <c r="B30" s="18">
        <f t="shared" si="0"/>
        <v>44929</v>
      </c>
      <c r="C30" s="17">
        <f t="shared" si="9"/>
        <v>1499.9999999999998</v>
      </c>
      <c r="D30" s="17">
        <f t="shared" si="5"/>
        <v>182.91666666666666</v>
      </c>
      <c r="E30" s="19">
        <f t="shared" si="1"/>
        <v>0</v>
      </c>
      <c r="F30" s="17">
        <f t="shared" si="6"/>
        <v>182.91666666666666</v>
      </c>
      <c r="G30" s="17">
        <f t="shared" si="2"/>
        <v>166.66666666666666</v>
      </c>
      <c r="H30" s="17">
        <f t="shared" si="3"/>
        <v>16.249999999999996</v>
      </c>
      <c r="I30" s="17">
        <f t="shared" si="7"/>
        <v>1333.333333333333</v>
      </c>
      <c r="J30" s="17">
        <f>SUM($H$27:$H30)</f>
        <v>75.833333333333329</v>
      </c>
      <c r="K30" s="52">
        <f t="shared" si="8"/>
        <v>182.91666666666666</v>
      </c>
      <c r="L30" s="13"/>
      <c r="M30" s="23"/>
    </row>
    <row r="31" spans="1:16" s="11" customFormat="1" x14ac:dyDescent="0.25">
      <c r="A31" s="3">
        <f t="shared" si="4"/>
        <v>5</v>
      </c>
      <c r="B31" s="18">
        <f t="shared" si="0"/>
        <v>44960</v>
      </c>
      <c r="C31" s="17">
        <f t="shared" si="9"/>
        <v>1333.333333333333</v>
      </c>
      <c r="D31" s="17">
        <f t="shared" si="5"/>
        <v>181.11111111111109</v>
      </c>
      <c r="E31" s="19">
        <f t="shared" si="1"/>
        <v>0</v>
      </c>
      <c r="F31" s="17">
        <f t="shared" si="6"/>
        <v>181.11111111111109</v>
      </c>
      <c r="G31" s="17">
        <f t="shared" si="2"/>
        <v>166.66666666666666</v>
      </c>
      <c r="H31" s="17">
        <f t="shared" si="3"/>
        <v>14.444444444444441</v>
      </c>
      <c r="I31" s="17">
        <f t="shared" si="7"/>
        <v>1166.6666666666663</v>
      </c>
      <c r="J31" s="17">
        <f>SUM($H$27:$H31)</f>
        <v>90.277777777777771</v>
      </c>
      <c r="K31" s="52">
        <f t="shared" si="8"/>
        <v>181.11111111111109</v>
      </c>
      <c r="L31" s="13"/>
      <c r="M31" s="23"/>
    </row>
    <row r="32" spans="1:16" x14ac:dyDescent="0.25">
      <c r="A32" s="3">
        <f t="shared" si="4"/>
        <v>6</v>
      </c>
      <c r="B32" s="18">
        <f t="shared" si="0"/>
        <v>44988</v>
      </c>
      <c r="C32" s="17">
        <f t="shared" si="9"/>
        <v>1166.6666666666663</v>
      </c>
      <c r="D32" s="17">
        <f t="shared" si="5"/>
        <v>179.30555555555554</v>
      </c>
      <c r="E32" s="19">
        <f t="shared" si="1"/>
        <v>0</v>
      </c>
      <c r="F32" s="17">
        <f t="shared" si="6"/>
        <v>179.30555555555554</v>
      </c>
      <c r="G32" s="17">
        <f t="shared" si="2"/>
        <v>166.66666666666666</v>
      </c>
      <c r="H32" s="17">
        <f t="shared" si="3"/>
        <v>12.638888888888886</v>
      </c>
      <c r="I32" s="17">
        <f t="shared" si="7"/>
        <v>999.99999999999966</v>
      </c>
      <c r="J32" s="17">
        <f>SUM($H$27:$H32)</f>
        <v>102.91666666666666</v>
      </c>
      <c r="K32" s="52">
        <f t="shared" si="8"/>
        <v>179.30555555555554</v>
      </c>
      <c r="L32" s="12"/>
      <c r="M32" s="23"/>
    </row>
    <row r="33" spans="1:13" x14ac:dyDescent="0.25">
      <c r="A33" s="3">
        <f t="shared" si="4"/>
        <v>7</v>
      </c>
      <c r="B33" s="18">
        <f t="shared" si="0"/>
        <v>45019</v>
      </c>
      <c r="C33" s="17">
        <f t="shared" si="9"/>
        <v>999.99999999999966</v>
      </c>
      <c r="D33" s="17">
        <f t="shared" si="5"/>
        <v>177.5</v>
      </c>
      <c r="E33" s="19">
        <f t="shared" si="1"/>
        <v>0</v>
      </c>
      <c r="F33" s="17">
        <f t="shared" si="6"/>
        <v>177.5</v>
      </c>
      <c r="G33" s="17">
        <f t="shared" si="2"/>
        <v>166.66666666666666</v>
      </c>
      <c r="H33" s="17">
        <f t="shared" si="3"/>
        <v>10.83333333333333</v>
      </c>
      <c r="I33" s="17">
        <f t="shared" si="7"/>
        <v>833.33333333333303</v>
      </c>
      <c r="J33" s="17">
        <f>SUM($H$27:$H33)</f>
        <v>113.74999999999999</v>
      </c>
      <c r="K33" s="52">
        <f t="shared" si="8"/>
        <v>177.5</v>
      </c>
      <c r="L33" s="12"/>
      <c r="M33" s="23"/>
    </row>
    <row r="34" spans="1:13" x14ac:dyDescent="0.25">
      <c r="A34" s="3">
        <f t="shared" si="4"/>
        <v>8</v>
      </c>
      <c r="B34" s="18">
        <f t="shared" si="0"/>
        <v>45049</v>
      </c>
      <c r="C34" s="17">
        <f t="shared" si="9"/>
        <v>833.33333333333303</v>
      </c>
      <c r="D34" s="17">
        <f t="shared" si="5"/>
        <v>175.69444444444443</v>
      </c>
      <c r="E34" s="19">
        <f t="shared" si="1"/>
        <v>0</v>
      </c>
      <c r="F34" s="17">
        <f t="shared" si="6"/>
        <v>175.69444444444443</v>
      </c>
      <c r="G34" s="17">
        <f t="shared" si="2"/>
        <v>166.66666666666666</v>
      </c>
      <c r="H34" s="17">
        <f t="shared" si="3"/>
        <v>9.027777777777775</v>
      </c>
      <c r="I34" s="17">
        <f t="shared" si="7"/>
        <v>666.6666666666664</v>
      </c>
      <c r="J34" s="17">
        <f>SUM($H$27:$H34)</f>
        <v>122.77777777777776</v>
      </c>
      <c r="K34" s="52">
        <f t="shared" si="8"/>
        <v>175.69444444444443</v>
      </c>
      <c r="L34" s="12"/>
      <c r="M34" s="23"/>
    </row>
    <row r="35" spans="1:13" x14ac:dyDescent="0.25">
      <c r="A35" s="3">
        <f t="shared" si="4"/>
        <v>9</v>
      </c>
      <c r="B35" s="18">
        <f t="shared" si="0"/>
        <v>45080</v>
      </c>
      <c r="C35" s="17">
        <f t="shared" si="9"/>
        <v>666.6666666666664</v>
      </c>
      <c r="D35" s="17">
        <f t="shared" si="5"/>
        <v>173.88888888888889</v>
      </c>
      <c r="E35" s="19">
        <f t="shared" si="1"/>
        <v>0</v>
      </c>
      <c r="F35" s="17">
        <f t="shared" si="6"/>
        <v>173.88888888888889</v>
      </c>
      <c r="G35" s="17">
        <f t="shared" si="2"/>
        <v>166.66666666666666</v>
      </c>
      <c r="H35" s="17">
        <f t="shared" si="3"/>
        <v>7.2222222222222197</v>
      </c>
      <c r="I35" s="17">
        <f t="shared" si="7"/>
        <v>499.99999999999977</v>
      </c>
      <c r="J35" s="17">
        <f>SUM($H$27:$H35)</f>
        <v>129.99999999999997</v>
      </c>
      <c r="K35" s="52">
        <f t="shared" si="8"/>
        <v>173.88888888888889</v>
      </c>
      <c r="L35" s="12"/>
      <c r="M35" s="23"/>
    </row>
    <row r="36" spans="1:13" x14ac:dyDescent="0.25">
      <c r="A36" s="3">
        <f t="shared" si="4"/>
        <v>10</v>
      </c>
      <c r="B36" s="18">
        <f t="shared" si="0"/>
        <v>45110</v>
      </c>
      <c r="C36" s="17">
        <f t="shared" si="9"/>
        <v>499.99999999999977</v>
      </c>
      <c r="D36" s="17">
        <f t="shared" si="5"/>
        <v>172.08333333333331</v>
      </c>
      <c r="E36" s="19">
        <f t="shared" si="1"/>
        <v>0</v>
      </c>
      <c r="F36" s="17">
        <f t="shared" si="6"/>
        <v>172.08333333333331</v>
      </c>
      <c r="G36" s="17">
        <f t="shared" si="2"/>
        <v>166.66666666666666</v>
      </c>
      <c r="H36" s="17">
        <f t="shared" si="3"/>
        <v>5.4166666666666643</v>
      </c>
      <c r="I36" s="17">
        <f t="shared" si="7"/>
        <v>333.33333333333314</v>
      </c>
      <c r="J36" s="17">
        <f>SUM($H$27:$H36)</f>
        <v>135.41666666666663</v>
      </c>
      <c r="K36" s="52">
        <f t="shared" si="8"/>
        <v>172.08333333333331</v>
      </c>
      <c r="L36" s="12"/>
      <c r="M36" s="23"/>
    </row>
    <row r="37" spans="1:13" x14ac:dyDescent="0.25">
      <c r="A37" s="3">
        <f t="shared" si="4"/>
        <v>11</v>
      </c>
      <c r="B37" s="18">
        <f t="shared" si="0"/>
        <v>45141</v>
      </c>
      <c r="C37" s="17">
        <f t="shared" si="9"/>
        <v>333.33333333333314</v>
      </c>
      <c r="D37" s="17">
        <f t="shared" si="5"/>
        <v>170.27777777777777</v>
      </c>
      <c r="E37" s="19">
        <f t="shared" si="1"/>
        <v>0</v>
      </c>
      <c r="F37" s="17">
        <f t="shared" si="6"/>
        <v>170.27777777777777</v>
      </c>
      <c r="G37" s="17">
        <f t="shared" si="2"/>
        <v>166.66666666666666</v>
      </c>
      <c r="H37" s="17">
        <f t="shared" si="3"/>
        <v>3.6111111111111094</v>
      </c>
      <c r="I37" s="17">
        <f t="shared" si="7"/>
        <v>166.66666666666649</v>
      </c>
      <c r="J37" s="17">
        <f>SUM($H$27:$H37)</f>
        <v>139.02777777777774</v>
      </c>
      <c r="K37" s="52">
        <f t="shared" si="8"/>
        <v>170.27777777777777</v>
      </c>
      <c r="L37" s="12"/>
      <c r="M37" s="23"/>
    </row>
    <row r="38" spans="1:13" x14ac:dyDescent="0.25">
      <c r="A38" s="3">
        <f t="shared" si="4"/>
        <v>12</v>
      </c>
      <c r="B38" s="18">
        <f t="shared" si="0"/>
        <v>45172</v>
      </c>
      <c r="C38" s="17">
        <f t="shared" si="9"/>
        <v>166.66666666666649</v>
      </c>
      <c r="D38" s="17">
        <f t="shared" si="5"/>
        <v>168.4722222222222</v>
      </c>
      <c r="E38" s="19">
        <f t="shared" si="1"/>
        <v>0</v>
      </c>
      <c r="F38" s="17">
        <f t="shared" si="6"/>
        <v>168.4722222222222</v>
      </c>
      <c r="G38" s="17">
        <f t="shared" si="2"/>
        <v>166.66666666666666</v>
      </c>
      <c r="H38" s="17">
        <f t="shared" si="3"/>
        <v>1.8055555555555536</v>
      </c>
      <c r="I38" s="17">
        <f t="shared" si="7"/>
        <v>0</v>
      </c>
      <c r="J38" s="17">
        <f>SUM($H$27:$H38)</f>
        <v>140.83333333333329</v>
      </c>
      <c r="K38" s="52">
        <f t="shared" si="8"/>
        <v>168.4722222222222</v>
      </c>
      <c r="L38" s="12"/>
      <c r="M38" s="23"/>
    </row>
    <row r="39" spans="1:13" x14ac:dyDescent="0.25">
      <c r="A39" s="3">
        <f t="shared" si="4"/>
        <v>13</v>
      </c>
      <c r="B39" s="18">
        <f t="shared" si="0"/>
        <v>45202</v>
      </c>
      <c r="C39" s="17">
        <f t="shared" si="9"/>
        <v>0</v>
      </c>
      <c r="D39" s="17">
        <f t="shared" si="5"/>
        <v>166.66666666666666</v>
      </c>
      <c r="E39" s="19">
        <f t="shared" si="1"/>
        <v>0</v>
      </c>
      <c r="F39" s="17">
        <f t="shared" si="6"/>
        <v>166.66666666666666</v>
      </c>
      <c r="G39" s="17">
        <f t="shared" si="2"/>
        <v>166.66666666666666</v>
      </c>
      <c r="H39" s="17">
        <f t="shared" si="3"/>
        <v>0</v>
      </c>
      <c r="I39" s="17">
        <f t="shared" si="7"/>
        <v>0</v>
      </c>
      <c r="J39" s="17">
        <f>SUM($H$27:$H39)</f>
        <v>140.83333333333329</v>
      </c>
      <c r="K39" s="52">
        <f t="shared" si="8"/>
        <v>0</v>
      </c>
      <c r="L39" s="12"/>
      <c r="M39" s="23"/>
    </row>
    <row r="40" spans="1:13" x14ac:dyDescent="0.25">
      <c r="A40" s="3">
        <f t="shared" si="4"/>
        <v>14</v>
      </c>
      <c r="B40" s="18">
        <f t="shared" si="0"/>
        <v>45233</v>
      </c>
      <c r="C40" s="17">
        <f t="shared" si="9"/>
        <v>-166.66666666666666</v>
      </c>
      <c r="D40" s="17">
        <f t="shared" si="5"/>
        <v>164.86111111111111</v>
      </c>
      <c r="E40" s="19">
        <f t="shared" si="1"/>
        <v>0</v>
      </c>
      <c r="F40" s="17">
        <f t="shared" si="6"/>
        <v>164.86111111111111</v>
      </c>
      <c r="G40" s="17">
        <f t="shared" si="2"/>
        <v>166.66666666666666</v>
      </c>
      <c r="H40" s="17">
        <f t="shared" si="3"/>
        <v>-1.8055555555555556</v>
      </c>
      <c r="I40" s="17">
        <f t="shared" si="7"/>
        <v>0</v>
      </c>
      <c r="J40" s="17">
        <f>SUM($H$27:$H40)</f>
        <v>139.02777777777774</v>
      </c>
      <c r="K40" s="52">
        <f t="shared" si="8"/>
        <v>0</v>
      </c>
      <c r="L40" s="12"/>
      <c r="M40" s="23"/>
    </row>
    <row r="41" spans="1:13" x14ac:dyDescent="0.25">
      <c r="A41" s="3">
        <f t="shared" si="4"/>
        <v>15</v>
      </c>
      <c r="B41" s="18">
        <f t="shared" si="0"/>
        <v>45263</v>
      </c>
      <c r="C41" s="17">
        <f t="shared" si="9"/>
        <v>-333.33333333333331</v>
      </c>
      <c r="D41" s="17">
        <f t="shared" si="5"/>
        <v>163.05555555555554</v>
      </c>
      <c r="E41" s="19">
        <f t="shared" si="1"/>
        <v>0</v>
      </c>
      <c r="F41" s="17">
        <f t="shared" si="6"/>
        <v>163.05555555555554</v>
      </c>
      <c r="G41" s="17">
        <f t="shared" si="2"/>
        <v>166.66666666666666</v>
      </c>
      <c r="H41" s="17">
        <f t="shared" si="3"/>
        <v>-3.6111111111111112</v>
      </c>
      <c r="I41" s="17">
        <f t="shared" si="7"/>
        <v>0</v>
      </c>
      <c r="J41" s="17">
        <f>SUM($H$27:$H41)</f>
        <v>135.41666666666663</v>
      </c>
      <c r="K41" s="52">
        <f t="shared" si="8"/>
        <v>0</v>
      </c>
      <c r="L41" s="12"/>
      <c r="M41" s="23"/>
    </row>
    <row r="42" spans="1:13" x14ac:dyDescent="0.25">
      <c r="A42" s="3">
        <f t="shared" si="4"/>
        <v>16</v>
      </c>
      <c r="B42" s="18">
        <f t="shared" si="0"/>
        <v>45294</v>
      </c>
      <c r="C42" s="17">
        <f t="shared" si="9"/>
        <v>-500</v>
      </c>
      <c r="D42" s="17">
        <f t="shared" si="5"/>
        <v>161.25</v>
      </c>
      <c r="E42" s="19">
        <f t="shared" si="1"/>
        <v>0</v>
      </c>
      <c r="F42" s="17">
        <f t="shared" si="6"/>
        <v>161.25</v>
      </c>
      <c r="G42" s="17">
        <f t="shared" si="2"/>
        <v>166.66666666666666</v>
      </c>
      <c r="H42" s="17">
        <f t="shared" si="3"/>
        <v>-5.416666666666667</v>
      </c>
      <c r="I42" s="17">
        <f t="shared" si="7"/>
        <v>0</v>
      </c>
      <c r="J42" s="17">
        <f>SUM($H$27:$H42)</f>
        <v>129.99999999999997</v>
      </c>
      <c r="K42" s="52">
        <f t="shared" si="8"/>
        <v>0</v>
      </c>
      <c r="L42" s="12"/>
      <c r="M42" s="23"/>
    </row>
    <row r="43" spans="1:13" x14ac:dyDescent="0.25">
      <c r="A43" s="3">
        <f t="shared" si="4"/>
        <v>17</v>
      </c>
      <c r="B43" s="18">
        <f t="shared" si="0"/>
        <v>45325</v>
      </c>
      <c r="C43" s="17">
        <f t="shared" si="9"/>
        <v>-666.66666666666663</v>
      </c>
      <c r="D43" s="17">
        <f t="shared" si="5"/>
        <v>159.44444444444443</v>
      </c>
      <c r="E43" s="19">
        <f t="shared" si="1"/>
        <v>0</v>
      </c>
      <c r="F43" s="17">
        <f t="shared" si="6"/>
        <v>159.44444444444443</v>
      </c>
      <c r="G43" s="17">
        <f t="shared" si="2"/>
        <v>166.66666666666666</v>
      </c>
      <c r="H43" s="17">
        <f t="shared" si="3"/>
        <v>-7.2222222222222223</v>
      </c>
      <c r="I43" s="17">
        <f t="shared" si="7"/>
        <v>0</v>
      </c>
      <c r="J43" s="17">
        <f>SUM($H$27:$H43)</f>
        <v>122.77777777777774</v>
      </c>
      <c r="K43" s="52">
        <f t="shared" si="8"/>
        <v>0</v>
      </c>
      <c r="L43" s="12"/>
      <c r="M43" s="23"/>
    </row>
    <row r="44" spans="1:13" x14ac:dyDescent="0.25">
      <c r="A44" s="3">
        <f t="shared" si="4"/>
        <v>18</v>
      </c>
      <c r="B44" s="18">
        <f t="shared" si="0"/>
        <v>45354</v>
      </c>
      <c r="C44" s="17">
        <f t="shared" si="9"/>
        <v>-833.33333333333326</v>
      </c>
      <c r="D44" s="17">
        <f t="shared" si="5"/>
        <v>157.63888888888889</v>
      </c>
      <c r="E44" s="19">
        <f t="shared" si="1"/>
        <v>0</v>
      </c>
      <c r="F44" s="17">
        <f t="shared" si="6"/>
        <v>157.63888888888889</v>
      </c>
      <c r="G44" s="17">
        <f t="shared" si="2"/>
        <v>166.66666666666666</v>
      </c>
      <c r="H44" s="17">
        <f t="shared" si="3"/>
        <v>-9.0277777777777768</v>
      </c>
      <c r="I44" s="17">
        <f t="shared" si="7"/>
        <v>0</v>
      </c>
      <c r="J44" s="17">
        <f>SUM($H$27:$H44)</f>
        <v>113.74999999999997</v>
      </c>
      <c r="K44" s="52">
        <f t="shared" si="8"/>
        <v>0</v>
      </c>
      <c r="L44" s="12"/>
      <c r="M44" s="23"/>
    </row>
    <row r="45" spans="1:13" x14ac:dyDescent="0.25">
      <c r="A45" s="3">
        <f t="shared" si="4"/>
        <v>19</v>
      </c>
      <c r="B45" s="18">
        <f t="shared" si="0"/>
        <v>45385</v>
      </c>
      <c r="C45" s="17">
        <f t="shared" si="9"/>
        <v>-999.99999999999989</v>
      </c>
      <c r="D45" s="17">
        <f t="shared" si="5"/>
        <v>155.83333333333331</v>
      </c>
      <c r="E45" s="19">
        <f t="shared" si="1"/>
        <v>0</v>
      </c>
      <c r="F45" s="17">
        <f t="shared" si="6"/>
        <v>155.83333333333331</v>
      </c>
      <c r="G45" s="17">
        <f t="shared" si="2"/>
        <v>166.66666666666666</v>
      </c>
      <c r="H45" s="17">
        <f t="shared" si="3"/>
        <v>-10.833333333333332</v>
      </c>
      <c r="I45" s="17">
        <f t="shared" si="7"/>
        <v>0</v>
      </c>
      <c r="J45" s="17">
        <f>SUM($H$27:$H45)</f>
        <v>102.91666666666664</v>
      </c>
      <c r="K45" s="52">
        <f t="shared" si="8"/>
        <v>0</v>
      </c>
      <c r="L45" s="12"/>
      <c r="M45" s="23"/>
    </row>
    <row r="46" spans="1:13" x14ac:dyDescent="0.25">
      <c r="A46" s="3">
        <f t="shared" si="4"/>
        <v>20</v>
      </c>
      <c r="B46" s="18">
        <f t="shared" si="0"/>
        <v>45415</v>
      </c>
      <c r="C46" s="17">
        <f t="shared" si="9"/>
        <v>-1166.6666666666665</v>
      </c>
      <c r="D46" s="17">
        <f t="shared" si="5"/>
        <v>154.02777777777777</v>
      </c>
      <c r="E46" s="19">
        <f t="shared" si="1"/>
        <v>0</v>
      </c>
      <c r="F46" s="17">
        <f t="shared" si="6"/>
        <v>154.02777777777777</v>
      </c>
      <c r="G46" s="17">
        <f t="shared" si="2"/>
        <v>166.66666666666666</v>
      </c>
      <c r="H46" s="17">
        <f t="shared" si="3"/>
        <v>-12.638888888888888</v>
      </c>
      <c r="I46" s="17">
        <f t="shared" si="7"/>
        <v>0</v>
      </c>
      <c r="J46" s="17">
        <f>SUM($H$27:$H46)</f>
        <v>90.277777777777757</v>
      </c>
      <c r="K46" s="52">
        <f t="shared" si="8"/>
        <v>0</v>
      </c>
      <c r="L46" s="12"/>
      <c r="M46" s="23"/>
    </row>
    <row r="47" spans="1:13" x14ac:dyDescent="0.25">
      <c r="A47" s="3">
        <f t="shared" si="4"/>
        <v>21</v>
      </c>
      <c r="B47" s="18">
        <f t="shared" si="0"/>
        <v>45446</v>
      </c>
      <c r="C47" s="17">
        <f t="shared" si="9"/>
        <v>-1333.3333333333333</v>
      </c>
      <c r="D47" s="17">
        <f t="shared" si="5"/>
        <v>152.2222222222222</v>
      </c>
      <c r="E47" s="19">
        <f t="shared" si="1"/>
        <v>0</v>
      </c>
      <c r="F47" s="17">
        <f t="shared" si="6"/>
        <v>152.2222222222222</v>
      </c>
      <c r="G47" s="17">
        <f t="shared" si="2"/>
        <v>166.66666666666666</v>
      </c>
      <c r="H47" s="17">
        <f t="shared" si="3"/>
        <v>-14.444444444444445</v>
      </c>
      <c r="I47" s="17">
        <f t="shared" si="7"/>
        <v>0</v>
      </c>
      <c r="J47" s="17">
        <f>SUM($H$27:$H47)</f>
        <v>75.833333333333314</v>
      </c>
      <c r="K47" s="52">
        <f t="shared" si="8"/>
        <v>0</v>
      </c>
      <c r="L47" s="12"/>
      <c r="M47" s="23"/>
    </row>
    <row r="48" spans="1:13" x14ac:dyDescent="0.25">
      <c r="A48" s="3">
        <f t="shared" si="4"/>
        <v>22</v>
      </c>
      <c r="B48" s="18">
        <f t="shared" si="0"/>
        <v>45476</v>
      </c>
      <c r="C48" s="17">
        <f t="shared" si="9"/>
        <v>-1500</v>
      </c>
      <c r="D48" s="17">
        <f t="shared" si="5"/>
        <v>150.41666666666666</v>
      </c>
      <c r="E48" s="19">
        <f t="shared" si="1"/>
        <v>0</v>
      </c>
      <c r="F48" s="17">
        <f t="shared" si="6"/>
        <v>150.41666666666666</v>
      </c>
      <c r="G48" s="17">
        <f t="shared" si="2"/>
        <v>166.66666666666666</v>
      </c>
      <c r="H48" s="17">
        <f t="shared" si="3"/>
        <v>-16.25</v>
      </c>
      <c r="I48" s="17">
        <f t="shared" si="7"/>
        <v>0</v>
      </c>
      <c r="J48" s="17">
        <f>SUM($H$27:$H48)</f>
        <v>59.583333333333314</v>
      </c>
      <c r="K48" s="52">
        <f t="shared" si="8"/>
        <v>0</v>
      </c>
      <c r="L48" s="12"/>
      <c r="M48" s="23"/>
    </row>
    <row r="49" spans="1:13" x14ac:dyDescent="0.25">
      <c r="A49" s="3">
        <f t="shared" si="4"/>
        <v>23</v>
      </c>
      <c r="B49" s="18">
        <f t="shared" si="0"/>
        <v>45507</v>
      </c>
      <c r="C49" s="17">
        <f t="shared" si="9"/>
        <v>-1666.6666666666667</v>
      </c>
      <c r="D49" s="17">
        <f t="shared" si="5"/>
        <v>148.61111111111109</v>
      </c>
      <c r="E49" s="19">
        <f t="shared" si="1"/>
        <v>0</v>
      </c>
      <c r="F49" s="17">
        <f t="shared" si="6"/>
        <v>148.61111111111109</v>
      </c>
      <c r="G49" s="17">
        <f t="shared" si="2"/>
        <v>166.66666666666666</v>
      </c>
      <c r="H49" s="17">
        <f t="shared" si="3"/>
        <v>-18.055555555555557</v>
      </c>
      <c r="I49" s="17">
        <f t="shared" si="7"/>
        <v>0</v>
      </c>
      <c r="J49" s="17">
        <f>SUM($H$27:$H49)</f>
        <v>41.527777777777757</v>
      </c>
      <c r="K49" s="52">
        <f t="shared" si="8"/>
        <v>0</v>
      </c>
      <c r="L49" s="12"/>
      <c r="M49" s="23"/>
    </row>
    <row r="50" spans="1:13" x14ac:dyDescent="0.25">
      <c r="A50" s="3">
        <f t="shared" si="4"/>
        <v>24</v>
      </c>
      <c r="B50" s="18">
        <f t="shared" si="0"/>
        <v>45538</v>
      </c>
      <c r="C50" s="17">
        <f t="shared" si="9"/>
        <v>-1833.3333333333335</v>
      </c>
      <c r="D50" s="17">
        <f t="shared" si="5"/>
        <v>146.80555555555554</v>
      </c>
      <c r="E50" s="19">
        <f t="shared" si="1"/>
        <v>0</v>
      </c>
      <c r="F50" s="17">
        <f t="shared" si="6"/>
        <v>146.80555555555554</v>
      </c>
      <c r="G50" s="17">
        <f t="shared" si="2"/>
        <v>166.66666666666666</v>
      </c>
      <c r="H50" s="17">
        <f t="shared" si="3"/>
        <v>-19.861111111111114</v>
      </c>
      <c r="I50" s="17">
        <f t="shared" si="7"/>
        <v>0</v>
      </c>
      <c r="J50" s="17">
        <f>SUM($H$27:$H50)</f>
        <v>21.666666666666643</v>
      </c>
      <c r="K50" s="52">
        <f t="shared" si="8"/>
        <v>0</v>
      </c>
      <c r="L50" s="12"/>
      <c r="M50" s="23"/>
    </row>
    <row r="51" spans="1:13" x14ac:dyDescent="0.25">
      <c r="A51" s="3">
        <f t="shared" si="4"/>
        <v>25</v>
      </c>
      <c r="B51" s="18">
        <f t="shared" si="0"/>
        <v>45568</v>
      </c>
      <c r="C51" s="17">
        <f t="shared" si="9"/>
        <v>-2000.0000000000002</v>
      </c>
      <c r="D51" s="17">
        <f t="shared" si="5"/>
        <v>145</v>
      </c>
      <c r="E51" s="19">
        <f t="shared" si="1"/>
        <v>0</v>
      </c>
      <c r="F51" s="17">
        <f t="shared" si="6"/>
        <v>145</v>
      </c>
      <c r="G51" s="17">
        <f t="shared" si="2"/>
        <v>166.66666666666666</v>
      </c>
      <c r="H51" s="17">
        <f t="shared" si="3"/>
        <v>-21.666666666666671</v>
      </c>
      <c r="I51" s="17">
        <f t="shared" si="7"/>
        <v>0</v>
      </c>
      <c r="J51" s="17">
        <f>SUM($H$27:$H51)</f>
        <v>-2.8421709430404007E-14</v>
      </c>
      <c r="K51" s="52">
        <f t="shared" si="8"/>
        <v>0</v>
      </c>
      <c r="L51" s="12"/>
      <c r="M51" s="23"/>
    </row>
    <row r="52" spans="1:13" x14ac:dyDescent="0.25">
      <c r="A52" s="3">
        <f t="shared" si="4"/>
        <v>26</v>
      </c>
      <c r="B52" s="18">
        <f t="shared" si="0"/>
        <v>45599</v>
      </c>
      <c r="C52" s="17">
        <f t="shared" si="9"/>
        <v>-2166.666666666667</v>
      </c>
      <c r="D52" s="17">
        <f t="shared" si="5"/>
        <v>143.19444444444443</v>
      </c>
      <c r="E52" s="19">
        <f t="shared" si="1"/>
        <v>0</v>
      </c>
      <c r="F52" s="17">
        <f t="shared" si="6"/>
        <v>143.19444444444443</v>
      </c>
      <c r="G52" s="17">
        <f t="shared" si="2"/>
        <v>166.66666666666666</v>
      </c>
      <c r="H52" s="17">
        <f t="shared" si="3"/>
        <v>-23.472222222222225</v>
      </c>
      <c r="I52" s="17">
        <f t="shared" si="7"/>
        <v>0</v>
      </c>
      <c r="J52" s="17">
        <f>SUM($H$27:$H52)</f>
        <v>-23.472222222222253</v>
      </c>
      <c r="K52" s="52">
        <f t="shared" si="8"/>
        <v>0</v>
      </c>
      <c r="L52" s="12"/>
      <c r="M52" s="23"/>
    </row>
    <row r="53" spans="1:13" x14ac:dyDescent="0.25">
      <c r="A53" s="3">
        <f t="shared" si="4"/>
        <v>27</v>
      </c>
      <c r="B53" s="18">
        <f t="shared" si="0"/>
        <v>45629</v>
      </c>
      <c r="C53" s="17">
        <f t="shared" si="9"/>
        <v>-2333.3333333333335</v>
      </c>
      <c r="D53" s="17">
        <f t="shared" si="5"/>
        <v>141.38888888888889</v>
      </c>
      <c r="E53" s="19">
        <f t="shared" si="1"/>
        <v>0</v>
      </c>
      <c r="F53" s="17">
        <f t="shared" si="6"/>
        <v>141.38888888888889</v>
      </c>
      <c r="G53" s="17">
        <f t="shared" si="2"/>
        <v>166.66666666666666</v>
      </c>
      <c r="H53" s="17">
        <f t="shared" si="3"/>
        <v>-25.277777777777779</v>
      </c>
      <c r="I53" s="17">
        <f t="shared" si="7"/>
        <v>0</v>
      </c>
      <c r="J53" s="17">
        <f>SUM($H$27:$H53)</f>
        <v>-48.750000000000028</v>
      </c>
      <c r="K53" s="52">
        <f t="shared" si="8"/>
        <v>0</v>
      </c>
      <c r="L53" s="12"/>
      <c r="M53" s="23"/>
    </row>
    <row r="54" spans="1:13" x14ac:dyDescent="0.25">
      <c r="A54" s="3">
        <f t="shared" si="4"/>
        <v>28</v>
      </c>
      <c r="B54" s="18">
        <f t="shared" si="0"/>
        <v>45660</v>
      </c>
      <c r="C54" s="17">
        <f t="shared" si="9"/>
        <v>-2500</v>
      </c>
      <c r="D54" s="17">
        <f t="shared" si="5"/>
        <v>139.58333333333331</v>
      </c>
      <c r="E54" s="19">
        <f t="shared" si="1"/>
        <v>0</v>
      </c>
      <c r="F54" s="17">
        <f t="shared" si="6"/>
        <v>139.58333333333331</v>
      </c>
      <c r="G54" s="17">
        <f t="shared" si="2"/>
        <v>166.66666666666666</v>
      </c>
      <c r="H54" s="17">
        <f t="shared" si="3"/>
        <v>-27.083333333333336</v>
      </c>
      <c r="I54" s="17">
        <f t="shared" si="7"/>
        <v>0</v>
      </c>
      <c r="J54" s="17">
        <f>SUM($H$27:$H54)</f>
        <v>-75.833333333333371</v>
      </c>
      <c r="K54" s="52">
        <f t="shared" si="8"/>
        <v>0</v>
      </c>
      <c r="L54" s="12"/>
      <c r="M54" s="23"/>
    </row>
    <row r="55" spans="1:13" x14ac:dyDescent="0.25">
      <c r="A55" s="3">
        <f t="shared" si="4"/>
        <v>29</v>
      </c>
      <c r="B55" s="18">
        <f t="shared" si="0"/>
        <v>45691</v>
      </c>
      <c r="C55" s="17">
        <f t="shared" si="9"/>
        <v>-2666.6666666666665</v>
      </c>
      <c r="D55" s="17">
        <f t="shared" si="5"/>
        <v>137.77777777777777</v>
      </c>
      <c r="E55" s="19">
        <f t="shared" si="1"/>
        <v>0</v>
      </c>
      <c r="F55" s="17">
        <f t="shared" si="6"/>
        <v>137.77777777777777</v>
      </c>
      <c r="G55" s="17">
        <f t="shared" si="2"/>
        <v>166.66666666666666</v>
      </c>
      <c r="H55" s="17">
        <f t="shared" si="3"/>
        <v>-28.888888888888889</v>
      </c>
      <c r="I55" s="17">
        <f t="shared" si="7"/>
        <v>0</v>
      </c>
      <c r="J55" s="17">
        <f>SUM($H$27:$H55)</f>
        <v>-104.72222222222226</v>
      </c>
      <c r="K55" s="52">
        <f t="shared" si="8"/>
        <v>0</v>
      </c>
      <c r="L55" s="12"/>
      <c r="M55" s="23"/>
    </row>
    <row r="56" spans="1:13" x14ac:dyDescent="0.25">
      <c r="A56" s="3">
        <f t="shared" si="4"/>
        <v>30</v>
      </c>
      <c r="B56" s="18">
        <f t="shared" si="0"/>
        <v>45719</v>
      </c>
      <c r="C56" s="17">
        <f t="shared" si="9"/>
        <v>-2833.333333333333</v>
      </c>
      <c r="D56" s="17">
        <f t="shared" si="5"/>
        <v>135.97222222222223</v>
      </c>
      <c r="E56" s="19">
        <f t="shared" si="1"/>
        <v>0</v>
      </c>
      <c r="F56" s="17">
        <f t="shared" si="6"/>
        <v>135.97222222222223</v>
      </c>
      <c r="G56" s="17">
        <f t="shared" si="2"/>
        <v>166.66666666666666</v>
      </c>
      <c r="H56" s="17">
        <f t="shared" si="3"/>
        <v>-30.694444444444443</v>
      </c>
      <c r="I56" s="17">
        <f t="shared" si="7"/>
        <v>0</v>
      </c>
      <c r="J56" s="17">
        <f>SUM($H$27:$H56)</f>
        <v>-135.41666666666669</v>
      </c>
      <c r="K56" s="52">
        <f t="shared" si="8"/>
        <v>0</v>
      </c>
      <c r="L56" s="12"/>
      <c r="M56" s="23"/>
    </row>
    <row r="57" spans="1:13" x14ac:dyDescent="0.25">
      <c r="A57" s="3">
        <f t="shared" si="4"/>
        <v>31</v>
      </c>
      <c r="B57" s="18">
        <f t="shared" si="0"/>
        <v>45750</v>
      </c>
      <c r="C57" s="17">
        <f t="shared" si="9"/>
        <v>-2999.9999999999995</v>
      </c>
      <c r="D57" s="17">
        <f t="shared" si="5"/>
        <v>134.16666666666666</v>
      </c>
      <c r="E57" s="19">
        <f t="shared" si="1"/>
        <v>0</v>
      </c>
      <c r="F57" s="17">
        <f t="shared" si="6"/>
        <v>134.16666666666666</v>
      </c>
      <c r="G57" s="17">
        <f t="shared" si="2"/>
        <v>166.66666666666666</v>
      </c>
      <c r="H57" s="17">
        <f t="shared" si="3"/>
        <v>-32.499999999999993</v>
      </c>
      <c r="I57" s="17">
        <f t="shared" si="7"/>
        <v>0</v>
      </c>
      <c r="J57" s="17">
        <f>SUM($H$27:$H57)</f>
        <v>-167.91666666666669</v>
      </c>
      <c r="K57" s="52">
        <f t="shared" si="8"/>
        <v>0</v>
      </c>
      <c r="L57" s="12"/>
      <c r="M57" s="23"/>
    </row>
    <row r="58" spans="1:13" x14ac:dyDescent="0.25">
      <c r="A58" s="3">
        <f t="shared" si="4"/>
        <v>32</v>
      </c>
      <c r="B58" s="18">
        <f t="shared" si="0"/>
        <v>45780</v>
      </c>
      <c r="C58" s="17">
        <f t="shared" si="9"/>
        <v>-3166.6666666666661</v>
      </c>
      <c r="D58" s="17">
        <f t="shared" si="5"/>
        <v>132.36111111111111</v>
      </c>
      <c r="E58" s="19">
        <f t="shared" si="1"/>
        <v>0</v>
      </c>
      <c r="F58" s="17">
        <f t="shared" si="6"/>
        <v>132.36111111111111</v>
      </c>
      <c r="G58" s="17">
        <f t="shared" si="2"/>
        <v>166.66666666666666</v>
      </c>
      <c r="H58" s="17">
        <f t="shared" si="3"/>
        <v>-34.30555555555555</v>
      </c>
      <c r="I58" s="17">
        <f t="shared" si="7"/>
        <v>0</v>
      </c>
      <c r="J58" s="17">
        <f>SUM($H$27:$H58)</f>
        <v>-202.22222222222223</v>
      </c>
      <c r="K58" s="52">
        <f t="shared" si="8"/>
        <v>0</v>
      </c>
      <c r="L58" s="12"/>
      <c r="M58" s="23"/>
    </row>
    <row r="59" spans="1:13" x14ac:dyDescent="0.25">
      <c r="A59" s="3">
        <f t="shared" si="4"/>
        <v>33</v>
      </c>
      <c r="B59" s="18">
        <f t="shared" si="0"/>
        <v>45811</v>
      </c>
      <c r="C59" s="17">
        <f t="shared" si="9"/>
        <v>-3333.3333333333326</v>
      </c>
      <c r="D59" s="17">
        <f t="shared" si="5"/>
        <v>130.55555555555554</v>
      </c>
      <c r="E59" s="19">
        <f t="shared" si="1"/>
        <v>0</v>
      </c>
      <c r="F59" s="17">
        <f t="shared" si="6"/>
        <v>130.55555555555554</v>
      </c>
      <c r="G59" s="17">
        <f t="shared" si="2"/>
        <v>166.66666666666666</v>
      </c>
      <c r="H59" s="17">
        <f t="shared" si="3"/>
        <v>-36.111111111111107</v>
      </c>
      <c r="I59" s="17">
        <f t="shared" si="7"/>
        <v>0</v>
      </c>
      <c r="J59" s="17">
        <f>SUM($H$27:$H59)</f>
        <v>-238.33333333333334</v>
      </c>
      <c r="K59" s="52">
        <f t="shared" si="8"/>
        <v>0</v>
      </c>
      <c r="L59" s="12"/>
      <c r="M59" s="23"/>
    </row>
    <row r="60" spans="1:13" x14ac:dyDescent="0.25">
      <c r="A60" s="3">
        <f t="shared" si="4"/>
        <v>34</v>
      </c>
      <c r="B60" s="18">
        <f t="shared" si="0"/>
        <v>45841</v>
      </c>
      <c r="C60" s="17">
        <f t="shared" si="9"/>
        <v>-3499.9999999999991</v>
      </c>
      <c r="D60" s="17">
        <f t="shared" si="5"/>
        <v>128.75</v>
      </c>
      <c r="E60" s="19">
        <f t="shared" si="1"/>
        <v>0</v>
      </c>
      <c r="F60" s="17">
        <f t="shared" si="6"/>
        <v>128.75</v>
      </c>
      <c r="G60" s="17">
        <f t="shared" si="2"/>
        <v>166.66666666666666</v>
      </c>
      <c r="H60" s="17">
        <f t="shared" si="3"/>
        <v>-37.916666666666657</v>
      </c>
      <c r="I60" s="17">
        <f t="shared" si="7"/>
        <v>0</v>
      </c>
      <c r="J60" s="17">
        <f>SUM($H$27:$H60)</f>
        <v>-276.25</v>
      </c>
      <c r="K60" s="52">
        <f t="shared" si="8"/>
        <v>0</v>
      </c>
      <c r="L60" s="12"/>
      <c r="M60" s="23"/>
    </row>
    <row r="61" spans="1:13" x14ac:dyDescent="0.25">
      <c r="A61" s="3">
        <f t="shared" si="4"/>
        <v>35</v>
      </c>
      <c r="B61" s="18">
        <f t="shared" si="0"/>
        <v>45872</v>
      </c>
      <c r="C61" s="17">
        <f t="shared" si="9"/>
        <v>-3666.6666666666656</v>
      </c>
      <c r="D61" s="17">
        <f t="shared" si="5"/>
        <v>126.94444444444444</v>
      </c>
      <c r="E61" s="19">
        <f t="shared" si="1"/>
        <v>0</v>
      </c>
      <c r="F61" s="17">
        <f t="shared" si="6"/>
        <v>126.94444444444444</v>
      </c>
      <c r="G61" s="17">
        <f t="shared" si="2"/>
        <v>166.66666666666666</v>
      </c>
      <c r="H61" s="17">
        <f t="shared" si="3"/>
        <v>-39.722222222222214</v>
      </c>
      <c r="I61" s="17">
        <f t="shared" si="7"/>
        <v>0</v>
      </c>
      <c r="J61" s="17">
        <f>SUM($H$27:$H61)</f>
        <v>-315.97222222222223</v>
      </c>
      <c r="K61" s="52">
        <f t="shared" si="8"/>
        <v>0</v>
      </c>
      <c r="L61" s="12"/>
      <c r="M61" s="23"/>
    </row>
    <row r="62" spans="1:13" x14ac:dyDescent="0.25">
      <c r="A62" s="3">
        <f t="shared" si="4"/>
        <v>36</v>
      </c>
      <c r="B62" s="18">
        <f t="shared" si="0"/>
        <v>45903</v>
      </c>
      <c r="C62" s="17">
        <f t="shared" si="9"/>
        <v>-3833.3333333333321</v>
      </c>
      <c r="D62" s="17">
        <f t="shared" si="5"/>
        <v>125.13888888888889</v>
      </c>
      <c r="E62" s="19">
        <f t="shared" si="1"/>
        <v>0</v>
      </c>
      <c r="F62" s="17">
        <f t="shared" si="6"/>
        <v>125.13888888888889</v>
      </c>
      <c r="G62" s="17">
        <f t="shared" si="2"/>
        <v>166.66666666666666</v>
      </c>
      <c r="H62" s="17">
        <f t="shared" si="3"/>
        <v>-41.527777777777764</v>
      </c>
      <c r="I62" s="17">
        <f t="shared" si="7"/>
        <v>0</v>
      </c>
      <c r="J62" s="17">
        <f>SUM($H$27:$H62)</f>
        <v>-357.5</v>
      </c>
      <c r="K62" s="52">
        <f t="shared" si="8"/>
        <v>0</v>
      </c>
      <c r="L62" s="12"/>
      <c r="M62" s="23"/>
    </row>
    <row r="63" spans="1:13" x14ac:dyDescent="0.25">
      <c r="A63" s="3">
        <f t="shared" si="4"/>
        <v>37</v>
      </c>
      <c r="B63" s="18">
        <f t="shared" si="0"/>
        <v>45933</v>
      </c>
      <c r="C63" s="17">
        <f t="shared" si="9"/>
        <v>-3999.9999999999986</v>
      </c>
      <c r="D63" s="17">
        <f t="shared" si="5"/>
        <v>123.33333333333334</v>
      </c>
      <c r="E63" s="19">
        <f t="shared" si="1"/>
        <v>0</v>
      </c>
      <c r="F63" s="17">
        <f t="shared" si="6"/>
        <v>123.33333333333334</v>
      </c>
      <c r="G63" s="17">
        <f t="shared" si="2"/>
        <v>166.66666666666666</v>
      </c>
      <c r="H63" s="17">
        <f t="shared" si="3"/>
        <v>-43.333333333333321</v>
      </c>
      <c r="I63" s="17">
        <f t="shared" si="7"/>
        <v>0</v>
      </c>
      <c r="J63" s="17">
        <f>SUM($H$27:$H63)</f>
        <v>-400.83333333333331</v>
      </c>
      <c r="K63" s="16">
        <f t="shared" si="8"/>
        <v>0</v>
      </c>
    </row>
    <row r="64" spans="1:13" x14ac:dyDescent="0.25">
      <c r="A64" s="3">
        <f t="shared" si="4"/>
        <v>38</v>
      </c>
      <c r="B64" s="18">
        <f t="shared" si="0"/>
        <v>45964</v>
      </c>
      <c r="C64" s="17">
        <f t="shared" si="9"/>
        <v>-4166.6666666666652</v>
      </c>
      <c r="D64" s="17">
        <f t="shared" si="5"/>
        <v>121.52777777777779</v>
      </c>
      <c r="E64" s="19">
        <f t="shared" si="1"/>
        <v>0</v>
      </c>
      <c r="F64" s="17">
        <f t="shared" si="6"/>
        <v>121.52777777777779</v>
      </c>
      <c r="G64" s="17">
        <f t="shared" si="2"/>
        <v>166.66666666666666</v>
      </c>
      <c r="H64" s="17">
        <f t="shared" si="3"/>
        <v>-45.138888888888872</v>
      </c>
      <c r="I64" s="17">
        <f t="shared" si="7"/>
        <v>0</v>
      </c>
      <c r="J64" s="17">
        <f>SUM($H$27:$H64)</f>
        <v>-445.97222222222217</v>
      </c>
      <c r="K64" s="16">
        <f t="shared" si="8"/>
        <v>0</v>
      </c>
    </row>
    <row r="65" spans="1:11" x14ac:dyDescent="0.25">
      <c r="A65" s="3">
        <f t="shared" si="4"/>
        <v>39</v>
      </c>
      <c r="B65" s="18">
        <f t="shared" si="0"/>
        <v>45994</v>
      </c>
      <c r="C65" s="17">
        <f t="shared" si="9"/>
        <v>-4333.3333333333321</v>
      </c>
      <c r="D65" s="17">
        <f t="shared" si="5"/>
        <v>119.72222222222223</v>
      </c>
      <c r="E65" s="19">
        <f t="shared" si="1"/>
        <v>0</v>
      </c>
      <c r="F65" s="17">
        <f t="shared" si="6"/>
        <v>119.72222222222223</v>
      </c>
      <c r="G65" s="17">
        <f t="shared" si="2"/>
        <v>166.66666666666666</v>
      </c>
      <c r="H65" s="17">
        <f t="shared" si="3"/>
        <v>-46.944444444444436</v>
      </c>
      <c r="I65" s="17">
        <f t="shared" si="7"/>
        <v>0</v>
      </c>
      <c r="J65" s="17">
        <f>SUM($H$27:$H65)</f>
        <v>-492.91666666666663</v>
      </c>
      <c r="K65" s="16">
        <f t="shared" si="8"/>
        <v>0</v>
      </c>
    </row>
    <row r="66" spans="1:11" x14ac:dyDescent="0.25">
      <c r="A66" s="3">
        <f t="shared" si="4"/>
        <v>40</v>
      </c>
      <c r="B66" s="18">
        <f t="shared" si="0"/>
        <v>46025</v>
      </c>
      <c r="C66" s="17">
        <f t="shared" si="9"/>
        <v>-4499.9999999999991</v>
      </c>
      <c r="D66" s="17">
        <f t="shared" si="5"/>
        <v>117.91666666666666</v>
      </c>
      <c r="E66" s="19">
        <f t="shared" si="1"/>
        <v>0</v>
      </c>
      <c r="F66" s="17">
        <f t="shared" si="6"/>
        <v>117.91666666666666</v>
      </c>
      <c r="G66" s="17">
        <f t="shared" si="2"/>
        <v>166.66666666666666</v>
      </c>
      <c r="H66" s="17">
        <f t="shared" si="3"/>
        <v>-48.749999999999993</v>
      </c>
      <c r="I66" s="17">
        <f t="shared" si="7"/>
        <v>0</v>
      </c>
      <c r="J66" s="17">
        <f>SUM($H$27:$H66)</f>
        <v>-541.66666666666663</v>
      </c>
      <c r="K66" s="16">
        <f t="shared" si="8"/>
        <v>0</v>
      </c>
    </row>
    <row r="67" spans="1:11" x14ac:dyDescent="0.25">
      <c r="A67" s="3">
        <f t="shared" si="4"/>
        <v>41</v>
      </c>
      <c r="B67" s="18">
        <f t="shared" si="0"/>
        <v>46056</v>
      </c>
      <c r="C67" s="17">
        <f t="shared" si="9"/>
        <v>-4666.6666666666661</v>
      </c>
      <c r="D67" s="17">
        <f t="shared" si="5"/>
        <v>116.11111111111111</v>
      </c>
      <c r="E67" s="19">
        <f t="shared" si="1"/>
        <v>0</v>
      </c>
      <c r="F67" s="17">
        <f t="shared" si="6"/>
        <v>116.11111111111111</v>
      </c>
      <c r="G67" s="17">
        <f t="shared" si="2"/>
        <v>166.66666666666666</v>
      </c>
      <c r="H67" s="17">
        <f t="shared" si="3"/>
        <v>-50.55555555555555</v>
      </c>
      <c r="I67" s="17">
        <f t="shared" si="7"/>
        <v>0</v>
      </c>
      <c r="J67" s="17">
        <f>SUM($H$27:$H67)</f>
        <v>-592.22222222222217</v>
      </c>
      <c r="K67" s="16">
        <f t="shared" si="8"/>
        <v>0</v>
      </c>
    </row>
    <row r="68" spans="1:11" x14ac:dyDescent="0.25">
      <c r="A68" s="3">
        <f t="shared" si="4"/>
        <v>42</v>
      </c>
      <c r="B68" s="18">
        <f t="shared" si="0"/>
        <v>46084</v>
      </c>
      <c r="C68" s="17">
        <f t="shared" si="9"/>
        <v>-4833.333333333333</v>
      </c>
      <c r="D68" s="17">
        <f t="shared" si="5"/>
        <v>114.30555555555554</v>
      </c>
      <c r="E68" s="19">
        <f t="shared" si="1"/>
        <v>0</v>
      </c>
      <c r="F68" s="17">
        <f t="shared" si="6"/>
        <v>114.30555555555554</v>
      </c>
      <c r="G68" s="17">
        <f t="shared" si="2"/>
        <v>166.66666666666666</v>
      </c>
      <c r="H68" s="17">
        <f t="shared" si="3"/>
        <v>-52.361111111111107</v>
      </c>
      <c r="I68" s="17">
        <f t="shared" si="7"/>
        <v>0</v>
      </c>
      <c r="J68" s="17">
        <f>SUM($H$27:$H68)</f>
        <v>-644.58333333333326</v>
      </c>
      <c r="K68" s="16">
        <f t="shared" si="8"/>
        <v>0</v>
      </c>
    </row>
    <row r="69" spans="1:11" x14ac:dyDescent="0.25">
      <c r="A69" s="3">
        <f t="shared" si="4"/>
        <v>43</v>
      </c>
      <c r="B69" s="18">
        <f t="shared" si="0"/>
        <v>46115</v>
      </c>
      <c r="C69" s="17">
        <f t="shared" si="9"/>
        <v>-5000</v>
      </c>
      <c r="D69" s="17">
        <f t="shared" si="5"/>
        <v>112.49999999999999</v>
      </c>
      <c r="E69" s="19">
        <f t="shared" si="1"/>
        <v>0</v>
      </c>
      <c r="F69" s="17">
        <f t="shared" si="6"/>
        <v>112.49999999999999</v>
      </c>
      <c r="G69" s="17">
        <f t="shared" si="2"/>
        <v>166.66666666666666</v>
      </c>
      <c r="H69" s="17">
        <f t="shared" si="3"/>
        <v>-54.166666666666671</v>
      </c>
      <c r="I69" s="17">
        <f t="shared" si="7"/>
        <v>0</v>
      </c>
      <c r="J69" s="17">
        <f>SUM($H$27:$H69)</f>
        <v>-698.74999999999989</v>
      </c>
      <c r="K69" s="16">
        <f t="shared" si="8"/>
        <v>0</v>
      </c>
    </row>
    <row r="70" spans="1:11" x14ac:dyDescent="0.25">
      <c r="A70" s="3">
        <f t="shared" si="4"/>
        <v>44</v>
      </c>
      <c r="B70" s="18">
        <f t="shared" si="0"/>
        <v>46145</v>
      </c>
      <c r="C70" s="17">
        <f t="shared" si="9"/>
        <v>-5166.666666666667</v>
      </c>
      <c r="D70" s="17">
        <f t="shared" si="5"/>
        <v>110.69444444444443</v>
      </c>
      <c r="E70" s="19">
        <f t="shared" si="1"/>
        <v>0</v>
      </c>
      <c r="F70" s="17">
        <f t="shared" si="6"/>
        <v>110.69444444444443</v>
      </c>
      <c r="G70" s="17">
        <f t="shared" si="2"/>
        <v>166.66666666666666</v>
      </c>
      <c r="H70" s="17">
        <f t="shared" si="3"/>
        <v>-55.972222222222229</v>
      </c>
      <c r="I70" s="17">
        <f t="shared" si="7"/>
        <v>0</v>
      </c>
      <c r="J70" s="17">
        <f>SUM($H$27:$H70)</f>
        <v>-754.72222222222217</v>
      </c>
      <c r="K70" s="16">
        <f t="shared" si="8"/>
        <v>0</v>
      </c>
    </row>
    <row r="71" spans="1:11" x14ac:dyDescent="0.25">
      <c r="A71" s="3">
        <f t="shared" si="4"/>
        <v>45</v>
      </c>
      <c r="B71" s="18">
        <f t="shared" si="0"/>
        <v>46176</v>
      </c>
      <c r="C71" s="17">
        <f t="shared" si="9"/>
        <v>-5333.3333333333339</v>
      </c>
      <c r="D71" s="17">
        <f t="shared" si="5"/>
        <v>108.88888888888887</v>
      </c>
      <c r="E71" s="19">
        <f t="shared" si="1"/>
        <v>0</v>
      </c>
      <c r="F71" s="17">
        <f t="shared" si="6"/>
        <v>108.88888888888887</v>
      </c>
      <c r="G71" s="17">
        <f t="shared" si="2"/>
        <v>166.66666666666666</v>
      </c>
      <c r="H71" s="17">
        <f t="shared" si="3"/>
        <v>-57.777777777777786</v>
      </c>
      <c r="I71" s="17">
        <f t="shared" si="7"/>
        <v>0</v>
      </c>
      <c r="J71" s="17">
        <f>SUM($H$27:$H71)</f>
        <v>-812.5</v>
      </c>
      <c r="K71" s="16">
        <f t="shared" si="8"/>
        <v>0</v>
      </c>
    </row>
    <row r="72" spans="1:11" x14ac:dyDescent="0.25">
      <c r="A72" s="3">
        <f t="shared" si="4"/>
        <v>46</v>
      </c>
      <c r="B72" s="18">
        <f t="shared" si="0"/>
        <v>46206</v>
      </c>
      <c r="C72" s="17">
        <f t="shared" si="9"/>
        <v>-5500.0000000000009</v>
      </c>
      <c r="D72" s="17">
        <f t="shared" si="5"/>
        <v>107.08333333333331</v>
      </c>
      <c r="E72" s="19">
        <f t="shared" si="1"/>
        <v>0</v>
      </c>
      <c r="F72" s="17">
        <f t="shared" si="6"/>
        <v>107.08333333333331</v>
      </c>
      <c r="G72" s="17">
        <f t="shared" si="2"/>
        <v>166.66666666666666</v>
      </c>
      <c r="H72" s="17">
        <f t="shared" si="3"/>
        <v>-59.583333333333343</v>
      </c>
      <c r="I72" s="17">
        <f t="shared" si="7"/>
        <v>0</v>
      </c>
      <c r="J72" s="17">
        <f>SUM($H$27:$H72)</f>
        <v>-872.08333333333337</v>
      </c>
      <c r="K72" s="16">
        <f t="shared" si="8"/>
        <v>0</v>
      </c>
    </row>
    <row r="73" spans="1:11" x14ac:dyDescent="0.25">
      <c r="A73" s="3">
        <f t="shared" si="4"/>
        <v>47</v>
      </c>
      <c r="B73" s="18">
        <f t="shared" si="0"/>
        <v>46237</v>
      </c>
      <c r="C73" s="17">
        <f t="shared" si="9"/>
        <v>-5666.6666666666679</v>
      </c>
      <c r="D73" s="17">
        <f t="shared" si="5"/>
        <v>105.27777777777774</v>
      </c>
      <c r="E73" s="19">
        <f t="shared" si="1"/>
        <v>0</v>
      </c>
      <c r="F73" s="17">
        <f t="shared" si="6"/>
        <v>105.27777777777774</v>
      </c>
      <c r="G73" s="17">
        <f t="shared" si="2"/>
        <v>166.66666666666666</v>
      </c>
      <c r="H73" s="17">
        <f t="shared" si="3"/>
        <v>-61.388888888888907</v>
      </c>
      <c r="I73" s="17">
        <f t="shared" si="7"/>
        <v>0</v>
      </c>
      <c r="J73" s="17">
        <f>SUM($H$27:$H73)</f>
        <v>-933.47222222222229</v>
      </c>
      <c r="K73" s="16">
        <f t="shared" si="8"/>
        <v>0</v>
      </c>
    </row>
    <row r="74" spans="1:11" x14ac:dyDescent="0.25">
      <c r="A74" s="3">
        <f t="shared" si="4"/>
        <v>48</v>
      </c>
      <c r="B74" s="18">
        <f t="shared" si="0"/>
        <v>46268</v>
      </c>
      <c r="C74" s="17">
        <f t="shared" si="9"/>
        <v>-5833.3333333333348</v>
      </c>
      <c r="D74" s="17">
        <f t="shared" si="5"/>
        <v>103.4722222222222</v>
      </c>
      <c r="E74" s="19">
        <f t="shared" si="1"/>
        <v>0</v>
      </c>
      <c r="F74" s="17">
        <f t="shared" si="6"/>
        <v>103.4722222222222</v>
      </c>
      <c r="G74" s="17">
        <f t="shared" si="2"/>
        <v>166.66666666666666</v>
      </c>
      <c r="H74" s="17">
        <f t="shared" si="3"/>
        <v>-63.194444444444464</v>
      </c>
      <c r="I74" s="17">
        <f t="shared" si="7"/>
        <v>0</v>
      </c>
      <c r="J74" s="17">
        <f>SUM($H$27:$H74)</f>
        <v>-996.66666666666674</v>
      </c>
      <c r="K74" s="16">
        <f t="shared" si="8"/>
        <v>0</v>
      </c>
    </row>
    <row r="75" spans="1:11" x14ac:dyDescent="0.25">
      <c r="A75" s="3">
        <f t="shared" si="4"/>
        <v>49</v>
      </c>
      <c r="B75" s="18">
        <f t="shared" si="0"/>
        <v>46298</v>
      </c>
      <c r="C75" s="17">
        <f t="shared" si="9"/>
        <v>-6000.0000000000018</v>
      </c>
      <c r="D75" s="17">
        <f t="shared" si="5"/>
        <v>101.66666666666663</v>
      </c>
      <c r="E75" s="19">
        <f t="shared" si="1"/>
        <v>0</v>
      </c>
      <c r="F75" s="17">
        <f t="shared" si="6"/>
        <v>101.66666666666663</v>
      </c>
      <c r="G75" s="17">
        <f t="shared" si="2"/>
        <v>166.66666666666666</v>
      </c>
      <c r="H75" s="17">
        <f t="shared" si="3"/>
        <v>-65.000000000000028</v>
      </c>
      <c r="I75" s="17">
        <f t="shared" si="7"/>
        <v>0</v>
      </c>
      <c r="J75" s="17">
        <f>SUM($H$27:$H75)</f>
        <v>-1061.6666666666667</v>
      </c>
      <c r="K75" s="16">
        <f t="shared" si="8"/>
        <v>0</v>
      </c>
    </row>
    <row r="76" spans="1:11" x14ac:dyDescent="0.25">
      <c r="A76" s="3">
        <f t="shared" si="4"/>
        <v>50</v>
      </c>
      <c r="B76" s="18">
        <f t="shared" si="0"/>
        <v>46329</v>
      </c>
      <c r="C76" s="17">
        <f t="shared" si="9"/>
        <v>-6166.6666666666688</v>
      </c>
      <c r="D76" s="17">
        <f t="shared" si="5"/>
        <v>99.861111111111072</v>
      </c>
      <c r="E76" s="19">
        <f t="shared" si="1"/>
        <v>0</v>
      </c>
      <c r="F76" s="17">
        <f t="shared" si="6"/>
        <v>99.861111111111072</v>
      </c>
      <c r="G76" s="17">
        <f t="shared" si="2"/>
        <v>166.66666666666666</v>
      </c>
      <c r="H76" s="17">
        <f t="shared" si="3"/>
        <v>-66.805555555555586</v>
      </c>
      <c r="I76" s="17">
        <f t="shared" si="7"/>
        <v>0</v>
      </c>
      <c r="J76" s="17">
        <f>SUM($H$27:$H76)</f>
        <v>-1128.4722222222224</v>
      </c>
      <c r="K76" s="16">
        <f t="shared" si="8"/>
        <v>0</v>
      </c>
    </row>
    <row r="77" spans="1:11" x14ac:dyDescent="0.25">
      <c r="A77" s="3">
        <f t="shared" si="4"/>
        <v>51</v>
      </c>
      <c r="B77" s="18">
        <f t="shared" si="0"/>
        <v>46359</v>
      </c>
      <c r="C77" s="17">
        <f t="shared" si="9"/>
        <v>-6333.3333333333358</v>
      </c>
      <c r="D77" s="17">
        <f t="shared" si="5"/>
        <v>98.055555555555515</v>
      </c>
      <c r="E77" s="19">
        <f t="shared" si="1"/>
        <v>0</v>
      </c>
      <c r="F77" s="17">
        <f t="shared" si="6"/>
        <v>98.055555555555515</v>
      </c>
      <c r="G77" s="17">
        <f t="shared" si="2"/>
        <v>166.66666666666666</v>
      </c>
      <c r="H77" s="17">
        <f t="shared" si="3"/>
        <v>-68.611111111111143</v>
      </c>
      <c r="I77" s="17">
        <f t="shared" si="7"/>
        <v>0</v>
      </c>
      <c r="J77" s="17">
        <f>SUM($H$27:$H77)</f>
        <v>-1197.0833333333335</v>
      </c>
      <c r="K77" s="16">
        <f t="shared" si="8"/>
        <v>0</v>
      </c>
    </row>
    <row r="78" spans="1:11" x14ac:dyDescent="0.25">
      <c r="A78" s="3">
        <f t="shared" si="4"/>
        <v>52</v>
      </c>
      <c r="B78" s="18">
        <f t="shared" si="0"/>
        <v>46390</v>
      </c>
      <c r="C78" s="17">
        <f t="shared" si="9"/>
        <v>-6500.0000000000027</v>
      </c>
      <c r="D78" s="17">
        <f t="shared" si="5"/>
        <v>96.249999999999957</v>
      </c>
      <c r="E78" s="19">
        <f t="shared" si="1"/>
        <v>0</v>
      </c>
      <c r="F78" s="17">
        <f t="shared" si="6"/>
        <v>96.249999999999957</v>
      </c>
      <c r="G78" s="17">
        <f t="shared" si="2"/>
        <v>166.66666666666666</v>
      </c>
      <c r="H78" s="17">
        <f t="shared" si="3"/>
        <v>-70.4166666666667</v>
      </c>
      <c r="I78" s="17">
        <f t="shared" si="7"/>
        <v>0</v>
      </c>
      <c r="J78" s="17">
        <f>SUM($H$27:$H78)</f>
        <v>-1267.5000000000002</v>
      </c>
      <c r="K78" s="16">
        <f t="shared" si="8"/>
        <v>0</v>
      </c>
    </row>
    <row r="79" spans="1:11" x14ac:dyDescent="0.25">
      <c r="A79" s="3">
        <f t="shared" si="4"/>
        <v>53</v>
      </c>
      <c r="B79" s="18">
        <f t="shared" si="0"/>
        <v>46421</v>
      </c>
      <c r="C79" s="17">
        <f t="shared" si="9"/>
        <v>-6666.6666666666697</v>
      </c>
      <c r="D79" s="17">
        <f t="shared" si="5"/>
        <v>94.4444444444444</v>
      </c>
      <c r="E79" s="19">
        <f t="shared" si="1"/>
        <v>0</v>
      </c>
      <c r="F79" s="17">
        <f t="shared" si="6"/>
        <v>94.4444444444444</v>
      </c>
      <c r="G79" s="17">
        <f t="shared" si="2"/>
        <v>166.66666666666666</v>
      </c>
      <c r="H79" s="17">
        <f t="shared" si="3"/>
        <v>-72.222222222222257</v>
      </c>
      <c r="I79" s="17">
        <f t="shared" si="7"/>
        <v>0</v>
      </c>
      <c r="J79" s="17">
        <f>SUM($H$27:$H79)</f>
        <v>-1339.7222222222224</v>
      </c>
      <c r="K79" s="16">
        <f t="shared" si="8"/>
        <v>0</v>
      </c>
    </row>
    <row r="80" spans="1:11" x14ac:dyDescent="0.25">
      <c r="A80" s="3">
        <f t="shared" si="4"/>
        <v>54</v>
      </c>
      <c r="B80" s="18">
        <f t="shared" si="0"/>
        <v>46449</v>
      </c>
      <c r="C80" s="17">
        <f t="shared" si="9"/>
        <v>-6833.3333333333367</v>
      </c>
      <c r="D80" s="17">
        <f t="shared" si="5"/>
        <v>92.638888888888843</v>
      </c>
      <c r="E80" s="19">
        <f t="shared" si="1"/>
        <v>0</v>
      </c>
      <c r="F80" s="17">
        <f t="shared" si="6"/>
        <v>92.638888888888843</v>
      </c>
      <c r="G80" s="17">
        <f t="shared" si="2"/>
        <v>166.66666666666666</v>
      </c>
      <c r="H80" s="17">
        <f t="shared" si="3"/>
        <v>-74.027777777777814</v>
      </c>
      <c r="I80" s="17">
        <f t="shared" si="7"/>
        <v>0</v>
      </c>
      <c r="J80" s="17">
        <f>SUM($H$27:$H80)</f>
        <v>-1413.7500000000002</v>
      </c>
      <c r="K80" s="16">
        <f t="shared" si="8"/>
        <v>0</v>
      </c>
    </row>
    <row r="81" spans="1:11" x14ac:dyDescent="0.25">
      <c r="A81" s="3">
        <f t="shared" si="4"/>
        <v>55</v>
      </c>
      <c r="B81" s="18">
        <f t="shared" si="0"/>
        <v>46480</v>
      </c>
      <c r="C81" s="17">
        <f t="shared" si="9"/>
        <v>-7000.0000000000036</v>
      </c>
      <c r="D81" s="17">
        <f t="shared" si="5"/>
        <v>90.833333333333286</v>
      </c>
      <c r="E81" s="19">
        <f t="shared" si="1"/>
        <v>0</v>
      </c>
      <c r="F81" s="17">
        <f t="shared" si="6"/>
        <v>90.833333333333286</v>
      </c>
      <c r="G81" s="17">
        <f t="shared" si="2"/>
        <v>166.66666666666666</v>
      </c>
      <c r="H81" s="17">
        <f t="shared" si="3"/>
        <v>-75.833333333333371</v>
      </c>
      <c r="I81" s="17">
        <f t="shared" si="7"/>
        <v>0</v>
      </c>
      <c r="J81" s="17">
        <f>SUM($H$27:$H81)</f>
        <v>-1489.5833333333335</v>
      </c>
      <c r="K81" s="16">
        <f t="shared" si="8"/>
        <v>0</v>
      </c>
    </row>
    <row r="82" spans="1:11" x14ac:dyDescent="0.25">
      <c r="A82" s="3">
        <f t="shared" si="4"/>
        <v>56</v>
      </c>
      <c r="B82" s="18">
        <f t="shared" si="0"/>
        <v>46510</v>
      </c>
      <c r="C82" s="17">
        <f t="shared" si="9"/>
        <v>-7166.6666666666706</v>
      </c>
      <c r="D82" s="17">
        <f t="shared" si="5"/>
        <v>89.027777777777729</v>
      </c>
      <c r="E82" s="19">
        <f t="shared" si="1"/>
        <v>0</v>
      </c>
      <c r="F82" s="17">
        <f t="shared" si="6"/>
        <v>89.027777777777729</v>
      </c>
      <c r="G82" s="17">
        <f t="shared" si="2"/>
        <v>166.66666666666666</v>
      </c>
      <c r="H82" s="17">
        <f t="shared" si="3"/>
        <v>-77.638888888888928</v>
      </c>
      <c r="I82" s="17">
        <f t="shared" si="7"/>
        <v>0</v>
      </c>
      <c r="J82" s="17">
        <f>SUM($H$27:$H82)</f>
        <v>-1567.2222222222224</v>
      </c>
      <c r="K82" s="16">
        <f t="shared" si="8"/>
        <v>0</v>
      </c>
    </row>
    <row r="83" spans="1:11" x14ac:dyDescent="0.25">
      <c r="A83" s="3">
        <f t="shared" si="4"/>
        <v>57</v>
      </c>
      <c r="B83" s="18">
        <f t="shared" si="0"/>
        <v>46541</v>
      </c>
      <c r="C83" s="17">
        <f t="shared" si="9"/>
        <v>-7333.3333333333376</v>
      </c>
      <c r="D83" s="17">
        <f t="shared" si="5"/>
        <v>87.222222222222157</v>
      </c>
      <c r="E83" s="19">
        <f t="shared" si="1"/>
        <v>0</v>
      </c>
      <c r="F83" s="17">
        <f t="shared" si="6"/>
        <v>87.222222222222157</v>
      </c>
      <c r="G83" s="17">
        <f t="shared" si="2"/>
        <v>166.66666666666666</v>
      </c>
      <c r="H83" s="17">
        <f t="shared" si="3"/>
        <v>-79.4444444444445</v>
      </c>
      <c r="I83" s="17">
        <f t="shared" si="7"/>
        <v>0</v>
      </c>
      <c r="J83" s="17">
        <f>SUM($H$27:$H83)</f>
        <v>-1646.666666666667</v>
      </c>
      <c r="K83" s="16">
        <f t="shared" si="8"/>
        <v>0</v>
      </c>
    </row>
    <row r="84" spans="1:11" x14ac:dyDescent="0.25">
      <c r="A84" s="3">
        <f t="shared" si="4"/>
        <v>58</v>
      </c>
      <c r="B84" s="18">
        <f t="shared" si="0"/>
        <v>46571</v>
      </c>
      <c r="C84" s="17">
        <f t="shared" si="9"/>
        <v>-7500.0000000000045</v>
      </c>
      <c r="D84" s="17">
        <f t="shared" si="5"/>
        <v>85.4166666666666</v>
      </c>
      <c r="E84" s="19">
        <f t="shared" si="1"/>
        <v>0</v>
      </c>
      <c r="F84" s="17">
        <f t="shared" si="6"/>
        <v>85.4166666666666</v>
      </c>
      <c r="G84" s="17">
        <f t="shared" si="2"/>
        <v>166.66666666666666</v>
      </c>
      <c r="H84" s="17">
        <f t="shared" si="3"/>
        <v>-81.250000000000057</v>
      </c>
      <c r="I84" s="17">
        <f t="shared" si="7"/>
        <v>0</v>
      </c>
      <c r="J84" s="17">
        <f>SUM($H$27:$H84)</f>
        <v>-1727.916666666667</v>
      </c>
      <c r="K84" s="16">
        <f t="shared" si="8"/>
        <v>0</v>
      </c>
    </row>
    <row r="85" spans="1:11" x14ac:dyDescent="0.25">
      <c r="A85" s="3">
        <f t="shared" si="4"/>
        <v>59</v>
      </c>
      <c r="B85" s="18">
        <f t="shared" si="0"/>
        <v>46602</v>
      </c>
      <c r="C85" s="17">
        <f t="shared" si="9"/>
        <v>-7666.6666666666715</v>
      </c>
      <c r="D85" s="17">
        <f t="shared" si="5"/>
        <v>83.611111111111043</v>
      </c>
      <c r="E85" s="19">
        <f t="shared" si="1"/>
        <v>0</v>
      </c>
      <c r="F85" s="17">
        <f t="shared" si="6"/>
        <v>83.611111111111043</v>
      </c>
      <c r="G85" s="17">
        <f t="shared" si="2"/>
        <v>166.66666666666666</v>
      </c>
      <c r="H85" s="17">
        <f t="shared" si="3"/>
        <v>-83.055555555555614</v>
      </c>
      <c r="I85" s="17">
        <f t="shared" si="7"/>
        <v>0</v>
      </c>
      <c r="J85" s="17">
        <f>SUM($H$27:$H85)</f>
        <v>-1810.9722222222226</v>
      </c>
      <c r="K85" s="16">
        <f t="shared" si="8"/>
        <v>0</v>
      </c>
    </row>
    <row r="86" spans="1:11" x14ac:dyDescent="0.25">
      <c r="A86" s="3">
        <f t="shared" si="4"/>
        <v>60</v>
      </c>
      <c r="B86" s="18">
        <f t="shared" si="0"/>
        <v>46633</v>
      </c>
      <c r="C86" s="17">
        <f t="shared" si="9"/>
        <v>-7833.3333333333385</v>
      </c>
      <c r="D86" s="17">
        <f t="shared" si="5"/>
        <v>81.805555555555486</v>
      </c>
      <c r="E86" s="19">
        <f t="shared" si="1"/>
        <v>0</v>
      </c>
      <c r="F86" s="17">
        <f t="shared" si="6"/>
        <v>81.805555555555486</v>
      </c>
      <c r="G86" s="17">
        <f t="shared" si="2"/>
        <v>166.66666666666666</v>
      </c>
      <c r="H86" s="17">
        <f t="shared" si="3"/>
        <v>-84.861111111111171</v>
      </c>
      <c r="I86" s="17">
        <f t="shared" si="7"/>
        <v>0</v>
      </c>
      <c r="J86" s="17">
        <f>SUM($H$27:$H86)</f>
        <v>-1895.8333333333337</v>
      </c>
      <c r="K86" s="16">
        <f t="shared" si="8"/>
        <v>0</v>
      </c>
    </row>
    <row r="87" spans="1:11" x14ac:dyDescent="0.25">
      <c r="A87" s="3">
        <f t="shared" si="4"/>
        <v>61</v>
      </c>
      <c r="B87" s="18">
        <f t="shared" si="0"/>
        <v>46663</v>
      </c>
      <c r="C87" s="17">
        <f t="shared" si="9"/>
        <v>-8000.0000000000055</v>
      </c>
      <c r="D87" s="17">
        <f t="shared" si="5"/>
        <v>79.999999999999929</v>
      </c>
      <c r="E87" s="19">
        <f t="shared" si="1"/>
        <v>0</v>
      </c>
      <c r="F87" s="17">
        <f t="shared" si="6"/>
        <v>79.999999999999929</v>
      </c>
      <c r="G87" s="17">
        <f t="shared" si="2"/>
        <v>166.66666666666666</v>
      </c>
      <c r="H87" s="17">
        <f t="shared" si="3"/>
        <v>-86.666666666666728</v>
      </c>
      <c r="I87" s="17">
        <f t="shared" si="7"/>
        <v>0</v>
      </c>
      <c r="J87" s="17">
        <f>SUM($H$27:$H87)</f>
        <v>-1982.5000000000005</v>
      </c>
      <c r="K87" s="16">
        <f t="shared" si="8"/>
        <v>0</v>
      </c>
    </row>
    <row r="88" spans="1:11" x14ac:dyDescent="0.25">
      <c r="A88" s="3">
        <f t="shared" si="4"/>
        <v>62</v>
      </c>
      <c r="B88" s="18">
        <f t="shared" si="0"/>
        <v>46694</v>
      </c>
      <c r="C88" s="17">
        <f t="shared" si="9"/>
        <v>-8166.6666666666724</v>
      </c>
      <c r="D88" s="17">
        <f t="shared" si="5"/>
        <v>78.194444444444372</v>
      </c>
      <c r="E88" s="19">
        <f t="shared" si="1"/>
        <v>0</v>
      </c>
      <c r="F88" s="17">
        <f t="shared" si="6"/>
        <v>78.194444444444372</v>
      </c>
      <c r="G88" s="17">
        <f t="shared" si="2"/>
        <v>166.66666666666666</v>
      </c>
      <c r="H88" s="17">
        <f t="shared" si="3"/>
        <v>-88.472222222222285</v>
      </c>
      <c r="I88" s="17">
        <f t="shared" si="7"/>
        <v>0</v>
      </c>
      <c r="J88" s="17">
        <f>SUM($H$27:$H88)</f>
        <v>-2070.9722222222226</v>
      </c>
      <c r="K88" s="16">
        <f t="shared" si="8"/>
        <v>0</v>
      </c>
    </row>
    <row r="89" spans="1:11" x14ac:dyDescent="0.25">
      <c r="A89" s="3">
        <f t="shared" si="4"/>
        <v>63</v>
      </c>
      <c r="B89" s="18">
        <f t="shared" si="0"/>
        <v>46724</v>
      </c>
      <c r="C89" s="17">
        <f t="shared" si="9"/>
        <v>-8333.3333333333394</v>
      </c>
      <c r="D89" s="17">
        <f t="shared" si="5"/>
        <v>76.388888888888815</v>
      </c>
      <c r="E89" s="19">
        <f t="shared" si="1"/>
        <v>0</v>
      </c>
      <c r="F89" s="17">
        <f t="shared" si="6"/>
        <v>76.388888888888815</v>
      </c>
      <c r="G89" s="17">
        <f t="shared" si="2"/>
        <v>166.66666666666666</v>
      </c>
      <c r="H89" s="17">
        <f t="shared" si="3"/>
        <v>-90.277777777777843</v>
      </c>
      <c r="I89" s="17">
        <f t="shared" si="7"/>
        <v>0</v>
      </c>
      <c r="J89" s="17">
        <f>SUM($H$27:$H89)</f>
        <v>-2161.2500000000005</v>
      </c>
      <c r="K89" s="16">
        <f t="shared" si="8"/>
        <v>0</v>
      </c>
    </row>
    <row r="90" spans="1:11" x14ac:dyDescent="0.25">
      <c r="A90" s="3">
        <f t="shared" si="4"/>
        <v>64</v>
      </c>
      <c r="B90" s="18">
        <f t="shared" si="0"/>
        <v>46755</v>
      </c>
      <c r="C90" s="17">
        <f t="shared" si="9"/>
        <v>-8500.0000000000055</v>
      </c>
      <c r="D90" s="17">
        <f t="shared" si="5"/>
        <v>74.583333333333258</v>
      </c>
      <c r="E90" s="19">
        <f t="shared" si="1"/>
        <v>0</v>
      </c>
      <c r="F90" s="17">
        <f t="shared" si="6"/>
        <v>74.583333333333258</v>
      </c>
      <c r="G90" s="17">
        <f t="shared" si="2"/>
        <v>166.66666666666666</v>
      </c>
      <c r="H90" s="17">
        <f t="shared" si="3"/>
        <v>-92.0833333333334</v>
      </c>
      <c r="I90" s="17">
        <f t="shared" si="7"/>
        <v>0</v>
      </c>
      <c r="J90" s="17">
        <f>SUM($H$27:$H90)</f>
        <v>-2253.3333333333339</v>
      </c>
      <c r="K90" s="16">
        <f t="shared" si="8"/>
        <v>0</v>
      </c>
    </row>
    <row r="91" spans="1:11" x14ac:dyDescent="0.25">
      <c r="A91" s="3">
        <f t="shared" si="4"/>
        <v>65</v>
      </c>
      <c r="B91" s="18">
        <f t="shared" ref="B91:B154" si="10">IF(Núm_de_pago&lt;&gt;"",DATE(YEAR(Inicio_prestamo),MONTH(Inicio_prestamo)+(Núm_de_pago)*12/Núm_pagos_al_año,DAY(Inicio_prestamo)),"")</f>
        <v>46786</v>
      </c>
      <c r="C91" s="17">
        <f t="shared" si="9"/>
        <v>-8666.6666666666715</v>
      </c>
      <c r="D91" s="17">
        <f t="shared" si="5"/>
        <v>72.777777777777715</v>
      </c>
      <c r="E91" s="19">
        <f t="shared" ref="E91:E154" si="11">IF(AND(Núm_de_pago&lt;&gt;"",Pago_progr+Pagos_adicionales_programados&lt;Saldo_inicial),Pagos_adicionales_programados,IF(AND(Núm_de_pago&lt;&gt;"",Saldo_inicial-Pago_progr&gt;0),Saldo_inicial-Pago_progr,IF(Núm_de_pago&lt;&gt;"",0,"")))</f>
        <v>0</v>
      </c>
      <c r="F91" s="17">
        <f t="shared" si="6"/>
        <v>72.777777777777715</v>
      </c>
      <c r="G91" s="17">
        <f t="shared" ref="G91:G154" si="12">+Importe_del_préstamo/(Años_préstamo*Núm_pagos_al_año)</f>
        <v>166.66666666666666</v>
      </c>
      <c r="H91" s="17">
        <f t="shared" ref="H91:H154" si="13">C91*(Tasa_de_interés/Núm_pagos_al_año)</f>
        <v>-93.888888888888943</v>
      </c>
      <c r="I91" s="17">
        <f t="shared" ref="I91:I154" si="14">IF(AND(Núm_de_pago&lt;&gt;"",Pago_progr+Pago_adicional&lt;Saldo_inicial),Saldo_inicial-Capital,IF(Núm_de_pago&lt;&gt;"",0,""))</f>
        <v>0</v>
      </c>
      <c r="J91" s="17">
        <f>SUM($H$27:$H91)</f>
        <v>-2347.2222222222231</v>
      </c>
      <c r="K91" s="16">
        <f t="shared" si="8"/>
        <v>0</v>
      </c>
    </row>
    <row r="92" spans="1:11" x14ac:dyDescent="0.25">
      <c r="A92" s="3">
        <f t="shared" ref="A92:A155" si="15">IF(Valores_especificados,A91+1,"")</f>
        <v>66</v>
      </c>
      <c r="B92" s="18">
        <f t="shared" si="10"/>
        <v>46815</v>
      </c>
      <c r="C92" s="17">
        <f t="shared" si="9"/>
        <v>-8833.3333333333376</v>
      </c>
      <c r="D92" s="17">
        <f t="shared" ref="D92:D155" si="16">+G92+H92</f>
        <v>70.972222222222157</v>
      </c>
      <c r="E92" s="19">
        <f t="shared" si="11"/>
        <v>0</v>
      </c>
      <c r="F92" s="17">
        <f t="shared" ref="F92:F155" si="17">+H92+G92</f>
        <v>70.972222222222157</v>
      </c>
      <c r="G92" s="17">
        <f t="shared" si="12"/>
        <v>166.66666666666666</v>
      </c>
      <c r="H92" s="17">
        <f t="shared" si="13"/>
        <v>-95.6944444444445</v>
      </c>
      <c r="I92" s="17">
        <f t="shared" si="14"/>
        <v>0</v>
      </c>
      <c r="J92" s="17">
        <f>SUM($H$27:$H92)</f>
        <v>-2442.9166666666674</v>
      </c>
      <c r="K92" s="16">
        <f t="shared" ref="K92:K155" si="18">IF(H92&lt;=0,0,(G92+H92))</f>
        <v>0</v>
      </c>
    </row>
    <row r="93" spans="1:11" x14ac:dyDescent="0.25">
      <c r="A93" s="3">
        <f t="shared" si="15"/>
        <v>67</v>
      </c>
      <c r="B93" s="18">
        <f t="shared" si="10"/>
        <v>46846</v>
      </c>
      <c r="C93" s="17">
        <f t="shared" ref="C93:C156" si="19">+C92-G92</f>
        <v>-9000.0000000000036</v>
      </c>
      <c r="D93" s="17">
        <f t="shared" si="16"/>
        <v>69.166666666666615</v>
      </c>
      <c r="E93" s="19">
        <f t="shared" si="11"/>
        <v>0</v>
      </c>
      <c r="F93" s="17">
        <f t="shared" si="17"/>
        <v>69.166666666666615</v>
      </c>
      <c r="G93" s="17">
        <f t="shared" si="12"/>
        <v>166.66666666666666</v>
      </c>
      <c r="H93" s="17">
        <f t="shared" si="13"/>
        <v>-97.500000000000043</v>
      </c>
      <c r="I93" s="17">
        <f t="shared" si="14"/>
        <v>0</v>
      </c>
      <c r="J93" s="17">
        <f>SUM($H$27:$H93)</f>
        <v>-2540.4166666666674</v>
      </c>
      <c r="K93" s="16">
        <f t="shared" si="18"/>
        <v>0</v>
      </c>
    </row>
    <row r="94" spans="1:11" x14ac:dyDescent="0.25">
      <c r="A94" s="3">
        <f t="shared" si="15"/>
        <v>68</v>
      </c>
      <c r="B94" s="18">
        <f t="shared" si="10"/>
        <v>46876</v>
      </c>
      <c r="C94" s="17">
        <f t="shared" si="19"/>
        <v>-9166.6666666666697</v>
      </c>
      <c r="D94" s="17">
        <f t="shared" si="16"/>
        <v>67.361111111111072</v>
      </c>
      <c r="E94" s="19">
        <f t="shared" si="11"/>
        <v>0</v>
      </c>
      <c r="F94" s="17">
        <f t="shared" si="17"/>
        <v>67.361111111111072</v>
      </c>
      <c r="G94" s="17">
        <f t="shared" si="12"/>
        <v>166.66666666666666</v>
      </c>
      <c r="H94" s="17">
        <f t="shared" si="13"/>
        <v>-99.305555555555586</v>
      </c>
      <c r="I94" s="17">
        <f t="shared" si="14"/>
        <v>0</v>
      </c>
      <c r="J94" s="17">
        <f>SUM($H$27:$H94)</f>
        <v>-2639.7222222222231</v>
      </c>
      <c r="K94" s="16">
        <f t="shared" si="18"/>
        <v>0</v>
      </c>
    </row>
    <row r="95" spans="1:11" x14ac:dyDescent="0.25">
      <c r="A95" s="3">
        <f t="shared" si="15"/>
        <v>69</v>
      </c>
      <c r="B95" s="18">
        <f t="shared" si="10"/>
        <v>46907</v>
      </c>
      <c r="C95" s="17">
        <f t="shared" si="19"/>
        <v>-9333.3333333333358</v>
      </c>
      <c r="D95" s="17">
        <f t="shared" si="16"/>
        <v>65.555555555555515</v>
      </c>
      <c r="E95" s="19">
        <f t="shared" si="11"/>
        <v>0</v>
      </c>
      <c r="F95" s="17">
        <f t="shared" si="17"/>
        <v>65.555555555555515</v>
      </c>
      <c r="G95" s="17">
        <f t="shared" si="12"/>
        <v>166.66666666666666</v>
      </c>
      <c r="H95" s="17">
        <f t="shared" si="13"/>
        <v>-101.11111111111114</v>
      </c>
      <c r="I95" s="17">
        <f t="shared" si="14"/>
        <v>0</v>
      </c>
      <c r="J95" s="17">
        <f>SUM($H$27:$H95)</f>
        <v>-2740.8333333333344</v>
      </c>
      <c r="K95" s="16">
        <f t="shared" si="18"/>
        <v>0</v>
      </c>
    </row>
    <row r="96" spans="1:11" x14ac:dyDescent="0.25">
      <c r="A96" s="3">
        <f t="shared" si="15"/>
        <v>70</v>
      </c>
      <c r="B96" s="18">
        <f t="shared" si="10"/>
        <v>46937</v>
      </c>
      <c r="C96" s="17">
        <f t="shared" si="19"/>
        <v>-9500.0000000000018</v>
      </c>
      <c r="D96" s="17">
        <f t="shared" si="16"/>
        <v>63.749999999999972</v>
      </c>
      <c r="E96" s="19">
        <f t="shared" si="11"/>
        <v>0</v>
      </c>
      <c r="F96" s="17">
        <f t="shared" si="17"/>
        <v>63.749999999999972</v>
      </c>
      <c r="G96" s="17">
        <f t="shared" si="12"/>
        <v>166.66666666666666</v>
      </c>
      <c r="H96" s="17">
        <f t="shared" si="13"/>
        <v>-102.91666666666669</v>
      </c>
      <c r="I96" s="17">
        <f t="shared" si="14"/>
        <v>0</v>
      </c>
      <c r="J96" s="17">
        <f>SUM($H$27:$H96)</f>
        <v>-2843.7500000000009</v>
      </c>
      <c r="K96" s="16">
        <f t="shared" si="18"/>
        <v>0</v>
      </c>
    </row>
    <row r="97" spans="1:11" x14ac:dyDescent="0.25">
      <c r="A97" s="3">
        <f t="shared" si="15"/>
        <v>71</v>
      </c>
      <c r="B97" s="18">
        <f t="shared" si="10"/>
        <v>46968</v>
      </c>
      <c r="C97" s="17">
        <f t="shared" si="19"/>
        <v>-9666.6666666666679</v>
      </c>
      <c r="D97" s="17">
        <f t="shared" si="16"/>
        <v>61.944444444444414</v>
      </c>
      <c r="E97" s="19">
        <f t="shared" si="11"/>
        <v>0</v>
      </c>
      <c r="F97" s="17">
        <f t="shared" si="17"/>
        <v>61.944444444444414</v>
      </c>
      <c r="G97" s="17">
        <f t="shared" si="12"/>
        <v>166.66666666666666</v>
      </c>
      <c r="H97" s="17">
        <f t="shared" si="13"/>
        <v>-104.72222222222224</v>
      </c>
      <c r="I97" s="17">
        <f t="shared" si="14"/>
        <v>0</v>
      </c>
      <c r="J97" s="17">
        <f>SUM($H$27:$H97)</f>
        <v>-2948.4722222222231</v>
      </c>
      <c r="K97" s="16">
        <f t="shared" si="18"/>
        <v>0</v>
      </c>
    </row>
    <row r="98" spans="1:11" x14ac:dyDescent="0.25">
      <c r="A98" s="3">
        <f t="shared" si="15"/>
        <v>72</v>
      </c>
      <c r="B98" s="18">
        <f t="shared" si="10"/>
        <v>46999</v>
      </c>
      <c r="C98" s="17">
        <f t="shared" si="19"/>
        <v>-9833.3333333333339</v>
      </c>
      <c r="D98" s="17">
        <f t="shared" si="16"/>
        <v>60.138888888888872</v>
      </c>
      <c r="E98" s="19">
        <f t="shared" si="11"/>
        <v>0</v>
      </c>
      <c r="F98" s="17">
        <f t="shared" si="17"/>
        <v>60.138888888888872</v>
      </c>
      <c r="G98" s="17">
        <f t="shared" si="12"/>
        <v>166.66666666666666</v>
      </c>
      <c r="H98" s="17">
        <f t="shared" si="13"/>
        <v>-106.52777777777779</v>
      </c>
      <c r="I98" s="17">
        <f t="shared" si="14"/>
        <v>0</v>
      </c>
      <c r="J98" s="17">
        <f>SUM($H$27:$H98)</f>
        <v>-3055.0000000000009</v>
      </c>
      <c r="K98" s="16">
        <f t="shared" si="18"/>
        <v>0</v>
      </c>
    </row>
    <row r="99" spans="1:11" x14ac:dyDescent="0.25">
      <c r="A99" s="3">
        <f t="shared" si="15"/>
        <v>73</v>
      </c>
      <c r="B99" s="18">
        <f t="shared" si="10"/>
        <v>47029</v>
      </c>
      <c r="C99" s="17">
        <f t="shared" si="19"/>
        <v>-10000</v>
      </c>
      <c r="D99" s="17">
        <f t="shared" si="16"/>
        <v>58.333333333333314</v>
      </c>
      <c r="E99" s="19">
        <f t="shared" si="11"/>
        <v>0</v>
      </c>
      <c r="F99" s="17">
        <f t="shared" si="17"/>
        <v>58.333333333333314</v>
      </c>
      <c r="G99" s="17">
        <f t="shared" si="12"/>
        <v>166.66666666666666</v>
      </c>
      <c r="H99" s="17">
        <f t="shared" si="13"/>
        <v>-108.33333333333334</v>
      </c>
      <c r="I99" s="17">
        <f t="shared" si="14"/>
        <v>0</v>
      </c>
      <c r="J99" s="17">
        <f>SUM($H$27:$H99)</f>
        <v>-3163.3333333333344</v>
      </c>
      <c r="K99" s="16">
        <f t="shared" si="18"/>
        <v>0</v>
      </c>
    </row>
    <row r="100" spans="1:11" x14ac:dyDescent="0.25">
      <c r="A100" s="3">
        <f t="shared" si="15"/>
        <v>74</v>
      </c>
      <c r="B100" s="18">
        <f t="shared" si="10"/>
        <v>47060</v>
      </c>
      <c r="C100" s="17">
        <f t="shared" si="19"/>
        <v>-10166.666666666666</v>
      </c>
      <c r="D100" s="17">
        <f t="shared" si="16"/>
        <v>56.527777777777771</v>
      </c>
      <c r="E100" s="19">
        <f t="shared" si="11"/>
        <v>0</v>
      </c>
      <c r="F100" s="17">
        <f t="shared" si="17"/>
        <v>56.527777777777771</v>
      </c>
      <c r="G100" s="17">
        <f t="shared" si="12"/>
        <v>166.66666666666666</v>
      </c>
      <c r="H100" s="17">
        <f t="shared" si="13"/>
        <v>-110.13888888888889</v>
      </c>
      <c r="I100" s="17">
        <f t="shared" si="14"/>
        <v>0</v>
      </c>
      <c r="J100" s="17">
        <f>SUM($H$27:$H100)</f>
        <v>-3273.4722222222231</v>
      </c>
      <c r="K100" s="16">
        <f t="shared" si="18"/>
        <v>0</v>
      </c>
    </row>
    <row r="101" spans="1:11" x14ac:dyDescent="0.25">
      <c r="A101" s="3">
        <f t="shared" si="15"/>
        <v>75</v>
      </c>
      <c r="B101" s="18">
        <f t="shared" si="10"/>
        <v>47090</v>
      </c>
      <c r="C101" s="17">
        <f t="shared" si="19"/>
        <v>-10333.333333333332</v>
      </c>
      <c r="D101" s="17">
        <f t="shared" si="16"/>
        <v>54.722222222222229</v>
      </c>
      <c r="E101" s="19">
        <f t="shared" si="11"/>
        <v>0</v>
      </c>
      <c r="F101" s="17">
        <f t="shared" si="17"/>
        <v>54.722222222222229</v>
      </c>
      <c r="G101" s="17">
        <f t="shared" si="12"/>
        <v>166.66666666666666</v>
      </c>
      <c r="H101" s="17">
        <f t="shared" si="13"/>
        <v>-111.94444444444443</v>
      </c>
      <c r="I101" s="17">
        <f t="shared" si="14"/>
        <v>0</v>
      </c>
      <c r="J101" s="17">
        <f>SUM($H$27:$H101)</f>
        <v>-3385.4166666666674</v>
      </c>
      <c r="K101" s="16">
        <f t="shared" si="18"/>
        <v>0</v>
      </c>
    </row>
    <row r="102" spans="1:11" x14ac:dyDescent="0.25">
      <c r="A102" s="3">
        <f t="shared" si="15"/>
        <v>76</v>
      </c>
      <c r="B102" s="18">
        <f t="shared" si="10"/>
        <v>47121</v>
      </c>
      <c r="C102" s="17">
        <f t="shared" si="19"/>
        <v>-10499.999999999998</v>
      </c>
      <c r="D102" s="17">
        <f t="shared" si="16"/>
        <v>52.916666666666671</v>
      </c>
      <c r="E102" s="19">
        <f t="shared" si="11"/>
        <v>0</v>
      </c>
      <c r="F102" s="17">
        <f t="shared" si="17"/>
        <v>52.916666666666671</v>
      </c>
      <c r="G102" s="17">
        <f t="shared" si="12"/>
        <v>166.66666666666666</v>
      </c>
      <c r="H102" s="17">
        <f t="shared" si="13"/>
        <v>-113.74999999999999</v>
      </c>
      <c r="I102" s="17">
        <f t="shared" si="14"/>
        <v>0</v>
      </c>
      <c r="J102" s="17">
        <f>SUM($H$27:$H102)</f>
        <v>-3499.1666666666674</v>
      </c>
      <c r="K102" s="16">
        <f t="shared" si="18"/>
        <v>0</v>
      </c>
    </row>
    <row r="103" spans="1:11" x14ac:dyDescent="0.25">
      <c r="A103" s="3">
        <f t="shared" si="15"/>
        <v>77</v>
      </c>
      <c r="B103" s="18">
        <f t="shared" si="10"/>
        <v>47152</v>
      </c>
      <c r="C103" s="17">
        <f t="shared" si="19"/>
        <v>-10666.666666666664</v>
      </c>
      <c r="D103" s="17">
        <f t="shared" si="16"/>
        <v>51.111111111111128</v>
      </c>
      <c r="E103" s="19">
        <f t="shared" si="11"/>
        <v>0</v>
      </c>
      <c r="F103" s="17">
        <f t="shared" si="17"/>
        <v>51.111111111111128</v>
      </c>
      <c r="G103" s="17">
        <f t="shared" si="12"/>
        <v>166.66666666666666</v>
      </c>
      <c r="H103" s="17">
        <f t="shared" si="13"/>
        <v>-115.55555555555553</v>
      </c>
      <c r="I103" s="17">
        <f t="shared" si="14"/>
        <v>0</v>
      </c>
      <c r="J103" s="17">
        <f>SUM($H$27:$H103)</f>
        <v>-3614.7222222222231</v>
      </c>
      <c r="K103" s="16">
        <f t="shared" si="18"/>
        <v>0</v>
      </c>
    </row>
    <row r="104" spans="1:11" x14ac:dyDescent="0.25">
      <c r="A104" s="3">
        <f t="shared" si="15"/>
        <v>78</v>
      </c>
      <c r="B104" s="18">
        <f t="shared" si="10"/>
        <v>47180</v>
      </c>
      <c r="C104" s="17">
        <f t="shared" si="19"/>
        <v>-10833.33333333333</v>
      </c>
      <c r="D104" s="17">
        <f t="shared" si="16"/>
        <v>49.305555555555571</v>
      </c>
      <c r="E104" s="19">
        <f t="shared" si="11"/>
        <v>0</v>
      </c>
      <c r="F104" s="17">
        <f t="shared" si="17"/>
        <v>49.305555555555571</v>
      </c>
      <c r="G104" s="17">
        <f t="shared" si="12"/>
        <v>166.66666666666666</v>
      </c>
      <c r="H104" s="17">
        <f t="shared" si="13"/>
        <v>-117.36111111111109</v>
      </c>
      <c r="I104" s="17">
        <f t="shared" si="14"/>
        <v>0</v>
      </c>
      <c r="J104" s="17">
        <f>SUM($H$27:$H104)</f>
        <v>-3732.0833333333339</v>
      </c>
      <c r="K104" s="16">
        <f t="shared" si="18"/>
        <v>0</v>
      </c>
    </row>
    <row r="105" spans="1:11" x14ac:dyDescent="0.25">
      <c r="A105" s="3">
        <f t="shared" si="15"/>
        <v>79</v>
      </c>
      <c r="B105" s="18">
        <f t="shared" si="10"/>
        <v>47211</v>
      </c>
      <c r="C105" s="17">
        <f t="shared" si="19"/>
        <v>-10999.999999999996</v>
      </c>
      <c r="D105" s="17">
        <f t="shared" si="16"/>
        <v>47.500000000000028</v>
      </c>
      <c r="E105" s="19">
        <f t="shared" si="11"/>
        <v>0</v>
      </c>
      <c r="F105" s="17">
        <f t="shared" si="17"/>
        <v>47.500000000000028</v>
      </c>
      <c r="G105" s="17">
        <f t="shared" si="12"/>
        <v>166.66666666666666</v>
      </c>
      <c r="H105" s="17">
        <f t="shared" si="13"/>
        <v>-119.16666666666663</v>
      </c>
      <c r="I105" s="17">
        <f t="shared" si="14"/>
        <v>0</v>
      </c>
      <c r="J105" s="17">
        <f>SUM($H$27:$H105)</f>
        <v>-3851.2500000000005</v>
      </c>
      <c r="K105" s="16">
        <f t="shared" si="18"/>
        <v>0</v>
      </c>
    </row>
    <row r="106" spans="1:11" x14ac:dyDescent="0.25">
      <c r="A106" s="3">
        <f t="shared" si="15"/>
        <v>80</v>
      </c>
      <c r="B106" s="18">
        <f t="shared" si="10"/>
        <v>47241</v>
      </c>
      <c r="C106" s="17">
        <f t="shared" si="19"/>
        <v>-11166.666666666662</v>
      </c>
      <c r="D106" s="17">
        <f t="shared" si="16"/>
        <v>45.694444444444471</v>
      </c>
      <c r="E106" s="19">
        <f t="shared" si="11"/>
        <v>0</v>
      </c>
      <c r="F106" s="17">
        <f t="shared" si="17"/>
        <v>45.694444444444471</v>
      </c>
      <c r="G106" s="17">
        <f t="shared" si="12"/>
        <v>166.66666666666666</v>
      </c>
      <c r="H106" s="17">
        <f t="shared" si="13"/>
        <v>-120.97222222222219</v>
      </c>
      <c r="I106" s="17">
        <f t="shared" si="14"/>
        <v>0</v>
      </c>
      <c r="J106" s="17">
        <f>SUM($H$27:$H106)</f>
        <v>-3972.2222222222226</v>
      </c>
      <c r="K106" s="16">
        <f t="shared" si="18"/>
        <v>0</v>
      </c>
    </row>
    <row r="107" spans="1:11" x14ac:dyDescent="0.25">
      <c r="A107" s="3">
        <f t="shared" si="15"/>
        <v>81</v>
      </c>
      <c r="B107" s="18">
        <f t="shared" si="10"/>
        <v>47272</v>
      </c>
      <c r="C107" s="17">
        <f t="shared" si="19"/>
        <v>-11333.333333333328</v>
      </c>
      <c r="D107" s="17">
        <f t="shared" si="16"/>
        <v>43.888888888888928</v>
      </c>
      <c r="E107" s="19">
        <f t="shared" si="11"/>
        <v>0</v>
      </c>
      <c r="F107" s="17">
        <f t="shared" si="17"/>
        <v>43.888888888888928</v>
      </c>
      <c r="G107" s="17">
        <f t="shared" si="12"/>
        <v>166.66666666666666</v>
      </c>
      <c r="H107" s="17">
        <f t="shared" si="13"/>
        <v>-122.77777777777773</v>
      </c>
      <c r="I107" s="17">
        <f t="shared" si="14"/>
        <v>0</v>
      </c>
      <c r="J107" s="17">
        <f>SUM($H$27:$H107)</f>
        <v>-4095.0000000000005</v>
      </c>
      <c r="K107" s="16">
        <f t="shared" si="18"/>
        <v>0</v>
      </c>
    </row>
    <row r="108" spans="1:11" x14ac:dyDescent="0.25">
      <c r="A108" s="3">
        <f t="shared" si="15"/>
        <v>82</v>
      </c>
      <c r="B108" s="18">
        <f t="shared" si="10"/>
        <v>47302</v>
      </c>
      <c r="C108" s="17">
        <f t="shared" si="19"/>
        <v>-11499.999999999995</v>
      </c>
      <c r="D108" s="17">
        <f t="shared" si="16"/>
        <v>42.083333333333385</v>
      </c>
      <c r="E108" s="19">
        <f t="shared" si="11"/>
        <v>0</v>
      </c>
      <c r="F108" s="17">
        <f t="shared" si="17"/>
        <v>42.083333333333385</v>
      </c>
      <c r="G108" s="17">
        <f t="shared" si="12"/>
        <v>166.66666666666666</v>
      </c>
      <c r="H108" s="17">
        <f t="shared" si="13"/>
        <v>-124.58333333333327</v>
      </c>
      <c r="I108" s="17">
        <f t="shared" si="14"/>
        <v>0</v>
      </c>
      <c r="J108" s="17">
        <f>SUM($H$27:$H108)</f>
        <v>-4219.5833333333339</v>
      </c>
      <c r="K108" s="16">
        <f t="shared" si="18"/>
        <v>0</v>
      </c>
    </row>
    <row r="109" spans="1:11" x14ac:dyDescent="0.25">
      <c r="A109" s="3">
        <f t="shared" si="15"/>
        <v>83</v>
      </c>
      <c r="B109" s="18">
        <f t="shared" si="10"/>
        <v>47333</v>
      </c>
      <c r="C109" s="17">
        <f t="shared" si="19"/>
        <v>-11666.666666666661</v>
      </c>
      <c r="D109" s="17">
        <f t="shared" si="16"/>
        <v>40.277777777777828</v>
      </c>
      <c r="E109" s="19">
        <f t="shared" si="11"/>
        <v>0</v>
      </c>
      <c r="F109" s="17">
        <f t="shared" si="17"/>
        <v>40.277777777777828</v>
      </c>
      <c r="G109" s="17">
        <f t="shared" si="12"/>
        <v>166.66666666666666</v>
      </c>
      <c r="H109" s="17">
        <f t="shared" si="13"/>
        <v>-126.38888888888883</v>
      </c>
      <c r="I109" s="17">
        <f t="shared" si="14"/>
        <v>0</v>
      </c>
      <c r="J109" s="17">
        <f>SUM($H$27:$H109)</f>
        <v>-4345.9722222222226</v>
      </c>
      <c r="K109" s="16">
        <f t="shared" si="18"/>
        <v>0</v>
      </c>
    </row>
    <row r="110" spans="1:11" x14ac:dyDescent="0.25">
      <c r="A110" s="3">
        <f t="shared" si="15"/>
        <v>84</v>
      </c>
      <c r="B110" s="18">
        <f t="shared" si="10"/>
        <v>47364</v>
      </c>
      <c r="C110" s="17">
        <f t="shared" si="19"/>
        <v>-11833.333333333327</v>
      </c>
      <c r="D110" s="17">
        <f t="shared" si="16"/>
        <v>38.472222222222285</v>
      </c>
      <c r="E110" s="19">
        <f t="shared" si="11"/>
        <v>0</v>
      </c>
      <c r="F110" s="17">
        <f t="shared" si="17"/>
        <v>38.472222222222285</v>
      </c>
      <c r="G110" s="17">
        <f t="shared" si="12"/>
        <v>166.66666666666666</v>
      </c>
      <c r="H110" s="17">
        <f t="shared" si="13"/>
        <v>-128.19444444444437</v>
      </c>
      <c r="I110" s="17">
        <f t="shared" si="14"/>
        <v>0</v>
      </c>
      <c r="J110" s="17">
        <f>SUM($H$27:$H110)</f>
        <v>-4474.166666666667</v>
      </c>
      <c r="K110" s="16">
        <f t="shared" si="18"/>
        <v>0</v>
      </c>
    </row>
    <row r="111" spans="1:11" x14ac:dyDescent="0.25">
      <c r="A111" s="3">
        <f t="shared" si="15"/>
        <v>85</v>
      </c>
      <c r="B111" s="18">
        <f t="shared" si="10"/>
        <v>47394</v>
      </c>
      <c r="C111" s="17">
        <f t="shared" si="19"/>
        <v>-11999.999999999993</v>
      </c>
      <c r="D111" s="17">
        <f t="shared" si="16"/>
        <v>36.666666666666742</v>
      </c>
      <c r="E111" s="19">
        <f t="shared" si="11"/>
        <v>0</v>
      </c>
      <c r="F111" s="17">
        <f t="shared" si="17"/>
        <v>36.666666666666742</v>
      </c>
      <c r="G111" s="17">
        <f t="shared" si="12"/>
        <v>166.66666666666666</v>
      </c>
      <c r="H111" s="17">
        <f t="shared" si="13"/>
        <v>-129.99999999999991</v>
      </c>
      <c r="I111" s="17">
        <f t="shared" si="14"/>
        <v>0</v>
      </c>
      <c r="J111" s="17">
        <f>SUM($H$27:$H111)</f>
        <v>-4604.166666666667</v>
      </c>
      <c r="K111" s="16">
        <f t="shared" si="18"/>
        <v>0</v>
      </c>
    </row>
    <row r="112" spans="1:11" x14ac:dyDescent="0.25">
      <c r="A112" s="3">
        <f t="shared" si="15"/>
        <v>86</v>
      </c>
      <c r="B112" s="18">
        <f t="shared" si="10"/>
        <v>47425</v>
      </c>
      <c r="C112" s="17">
        <f t="shared" si="19"/>
        <v>-12166.666666666659</v>
      </c>
      <c r="D112" s="17">
        <f t="shared" si="16"/>
        <v>34.861111111111171</v>
      </c>
      <c r="E112" s="19">
        <f t="shared" si="11"/>
        <v>0</v>
      </c>
      <c r="F112" s="17">
        <f t="shared" si="17"/>
        <v>34.861111111111171</v>
      </c>
      <c r="G112" s="17">
        <f t="shared" si="12"/>
        <v>166.66666666666666</v>
      </c>
      <c r="H112" s="17">
        <f t="shared" si="13"/>
        <v>-131.80555555555549</v>
      </c>
      <c r="I112" s="17">
        <f t="shared" si="14"/>
        <v>0</v>
      </c>
      <c r="J112" s="17">
        <f>SUM($H$27:$H112)</f>
        <v>-4735.9722222222226</v>
      </c>
      <c r="K112" s="16">
        <f t="shared" si="18"/>
        <v>0</v>
      </c>
    </row>
    <row r="113" spans="1:11" x14ac:dyDescent="0.25">
      <c r="A113" s="3">
        <f t="shared" si="15"/>
        <v>87</v>
      </c>
      <c r="B113" s="18">
        <f t="shared" si="10"/>
        <v>47455</v>
      </c>
      <c r="C113" s="17">
        <f t="shared" si="19"/>
        <v>-12333.333333333325</v>
      </c>
      <c r="D113" s="17">
        <f t="shared" si="16"/>
        <v>33.055555555555628</v>
      </c>
      <c r="E113" s="19">
        <f t="shared" si="11"/>
        <v>0</v>
      </c>
      <c r="F113" s="17">
        <f t="shared" si="17"/>
        <v>33.055555555555628</v>
      </c>
      <c r="G113" s="17">
        <f t="shared" si="12"/>
        <v>166.66666666666666</v>
      </c>
      <c r="H113" s="17">
        <f t="shared" si="13"/>
        <v>-133.61111111111103</v>
      </c>
      <c r="I113" s="17">
        <f t="shared" si="14"/>
        <v>0</v>
      </c>
      <c r="J113" s="17">
        <f>SUM($H$27:$H113)</f>
        <v>-4869.5833333333339</v>
      </c>
      <c r="K113" s="16">
        <f t="shared" si="18"/>
        <v>0</v>
      </c>
    </row>
    <row r="114" spans="1:11" x14ac:dyDescent="0.25">
      <c r="A114" s="3">
        <f t="shared" si="15"/>
        <v>88</v>
      </c>
      <c r="B114" s="18">
        <f t="shared" si="10"/>
        <v>47486</v>
      </c>
      <c r="C114" s="17">
        <f t="shared" si="19"/>
        <v>-12499.999999999991</v>
      </c>
      <c r="D114" s="17">
        <f t="shared" si="16"/>
        <v>31.250000000000085</v>
      </c>
      <c r="E114" s="19">
        <f t="shared" si="11"/>
        <v>0</v>
      </c>
      <c r="F114" s="17">
        <f t="shared" si="17"/>
        <v>31.250000000000085</v>
      </c>
      <c r="G114" s="17">
        <f t="shared" si="12"/>
        <v>166.66666666666666</v>
      </c>
      <c r="H114" s="17">
        <f t="shared" si="13"/>
        <v>-135.41666666666657</v>
      </c>
      <c r="I114" s="17">
        <f t="shared" si="14"/>
        <v>0</v>
      </c>
      <c r="J114" s="17">
        <f>SUM($H$27:$H114)</f>
        <v>-5005.0000000000009</v>
      </c>
      <c r="K114" s="16">
        <f t="shared" si="18"/>
        <v>0</v>
      </c>
    </row>
    <row r="115" spans="1:11" x14ac:dyDescent="0.25">
      <c r="A115" s="3">
        <f t="shared" si="15"/>
        <v>89</v>
      </c>
      <c r="B115" s="18">
        <f t="shared" si="10"/>
        <v>47517</v>
      </c>
      <c r="C115" s="17">
        <f t="shared" si="19"/>
        <v>-12666.666666666657</v>
      </c>
      <c r="D115" s="17">
        <f t="shared" si="16"/>
        <v>29.444444444444542</v>
      </c>
      <c r="E115" s="19">
        <f t="shared" si="11"/>
        <v>0</v>
      </c>
      <c r="F115" s="17">
        <f t="shared" si="17"/>
        <v>29.444444444444542</v>
      </c>
      <c r="G115" s="17">
        <f t="shared" si="12"/>
        <v>166.66666666666666</v>
      </c>
      <c r="H115" s="17">
        <f t="shared" si="13"/>
        <v>-137.22222222222211</v>
      </c>
      <c r="I115" s="17">
        <f t="shared" si="14"/>
        <v>0</v>
      </c>
      <c r="J115" s="17">
        <f>SUM($H$27:$H115)</f>
        <v>-5142.2222222222226</v>
      </c>
      <c r="K115" s="16">
        <f t="shared" si="18"/>
        <v>0</v>
      </c>
    </row>
    <row r="116" spans="1:11" x14ac:dyDescent="0.25">
      <c r="A116" s="3">
        <f t="shared" si="15"/>
        <v>90</v>
      </c>
      <c r="B116" s="18">
        <f t="shared" si="10"/>
        <v>47545</v>
      </c>
      <c r="C116" s="17">
        <f t="shared" si="19"/>
        <v>-12833.333333333323</v>
      </c>
      <c r="D116" s="17">
        <f t="shared" si="16"/>
        <v>27.638888888888999</v>
      </c>
      <c r="E116" s="19">
        <f t="shared" si="11"/>
        <v>0</v>
      </c>
      <c r="F116" s="17">
        <f t="shared" si="17"/>
        <v>27.638888888888999</v>
      </c>
      <c r="G116" s="17">
        <f t="shared" si="12"/>
        <v>166.66666666666666</v>
      </c>
      <c r="H116" s="17">
        <f t="shared" si="13"/>
        <v>-139.02777777777766</v>
      </c>
      <c r="I116" s="17">
        <f t="shared" si="14"/>
        <v>0</v>
      </c>
      <c r="J116" s="17">
        <f>SUM($H$27:$H116)</f>
        <v>-5281.25</v>
      </c>
      <c r="K116" s="16">
        <f t="shared" si="18"/>
        <v>0</v>
      </c>
    </row>
    <row r="117" spans="1:11" x14ac:dyDescent="0.25">
      <c r="A117" s="3">
        <f t="shared" si="15"/>
        <v>91</v>
      </c>
      <c r="B117" s="18">
        <f t="shared" si="10"/>
        <v>47576</v>
      </c>
      <c r="C117" s="17">
        <f t="shared" si="19"/>
        <v>-12999.999999999989</v>
      </c>
      <c r="D117" s="17">
        <f t="shared" si="16"/>
        <v>25.833333333333428</v>
      </c>
      <c r="E117" s="19">
        <f t="shared" si="11"/>
        <v>0</v>
      </c>
      <c r="F117" s="17">
        <f t="shared" si="17"/>
        <v>25.833333333333428</v>
      </c>
      <c r="G117" s="17">
        <f t="shared" si="12"/>
        <v>166.66666666666666</v>
      </c>
      <c r="H117" s="17">
        <f t="shared" si="13"/>
        <v>-140.83333333333323</v>
      </c>
      <c r="I117" s="17">
        <f t="shared" si="14"/>
        <v>0</v>
      </c>
      <c r="J117" s="17">
        <f>SUM($H$27:$H117)</f>
        <v>-5422.083333333333</v>
      </c>
      <c r="K117" s="16">
        <f t="shared" si="18"/>
        <v>0</v>
      </c>
    </row>
    <row r="118" spans="1:11" x14ac:dyDescent="0.25">
      <c r="A118" s="3">
        <f t="shared" si="15"/>
        <v>92</v>
      </c>
      <c r="B118" s="18">
        <f t="shared" si="10"/>
        <v>47606</v>
      </c>
      <c r="C118" s="17">
        <f t="shared" si="19"/>
        <v>-13166.666666666655</v>
      </c>
      <c r="D118" s="17">
        <f t="shared" si="16"/>
        <v>24.027777777777885</v>
      </c>
      <c r="E118" s="19">
        <f t="shared" si="11"/>
        <v>0</v>
      </c>
      <c r="F118" s="17">
        <f t="shared" si="17"/>
        <v>24.027777777777885</v>
      </c>
      <c r="G118" s="17">
        <f t="shared" si="12"/>
        <v>166.66666666666666</v>
      </c>
      <c r="H118" s="17">
        <f t="shared" si="13"/>
        <v>-142.63888888888877</v>
      </c>
      <c r="I118" s="17">
        <f t="shared" si="14"/>
        <v>0</v>
      </c>
      <c r="J118" s="17">
        <f>SUM($H$27:$H118)</f>
        <v>-5564.7222222222217</v>
      </c>
      <c r="K118" s="16">
        <f t="shared" si="18"/>
        <v>0</v>
      </c>
    </row>
    <row r="119" spans="1:11" x14ac:dyDescent="0.25">
      <c r="A119" s="3">
        <f t="shared" si="15"/>
        <v>93</v>
      </c>
      <c r="B119" s="18">
        <f t="shared" si="10"/>
        <v>47637</v>
      </c>
      <c r="C119" s="17">
        <f t="shared" si="19"/>
        <v>-13333.333333333321</v>
      </c>
      <c r="D119" s="17">
        <f t="shared" si="16"/>
        <v>22.222222222222342</v>
      </c>
      <c r="E119" s="19">
        <f t="shared" si="11"/>
        <v>0</v>
      </c>
      <c r="F119" s="17">
        <f t="shared" si="17"/>
        <v>22.222222222222342</v>
      </c>
      <c r="G119" s="17">
        <f t="shared" si="12"/>
        <v>166.66666666666666</v>
      </c>
      <c r="H119" s="17">
        <f t="shared" si="13"/>
        <v>-144.44444444444431</v>
      </c>
      <c r="I119" s="17">
        <f t="shared" si="14"/>
        <v>0</v>
      </c>
      <c r="J119" s="17">
        <f>SUM($H$27:$H119)</f>
        <v>-5709.1666666666661</v>
      </c>
      <c r="K119" s="16">
        <f t="shared" si="18"/>
        <v>0</v>
      </c>
    </row>
    <row r="120" spans="1:11" x14ac:dyDescent="0.25">
      <c r="A120" s="3">
        <f t="shared" si="15"/>
        <v>94</v>
      </c>
      <c r="B120" s="18">
        <f t="shared" si="10"/>
        <v>47667</v>
      </c>
      <c r="C120" s="17">
        <f t="shared" si="19"/>
        <v>-13499.999999999987</v>
      </c>
      <c r="D120" s="17">
        <f t="shared" si="16"/>
        <v>20.416666666666799</v>
      </c>
      <c r="E120" s="19">
        <f t="shared" si="11"/>
        <v>0</v>
      </c>
      <c r="F120" s="17">
        <f t="shared" si="17"/>
        <v>20.416666666666799</v>
      </c>
      <c r="G120" s="17">
        <f t="shared" si="12"/>
        <v>166.66666666666666</v>
      </c>
      <c r="H120" s="17">
        <f t="shared" si="13"/>
        <v>-146.24999999999986</v>
      </c>
      <c r="I120" s="17">
        <f t="shared" si="14"/>
        <v>0</v>
      </c>
      <c r="J120" s="17">
        <f>SUM($H$27:$H120)</f>
        <v>-5855.4166666666661</v>
      </c>
      <c r="K120" s="16">
        <f t="shared" si="18"/>
        <v>0</v>
      </c>
    </row>
    <row r="121" spans="1:11" x14ac:dyDescent="0.25">
      <c r="A121" s="3">
        <f t="shared" si="15"/>
        <v>95</v>
      </c>
      <c r="B121" s="18">
        <f t="shared" si="10"/>
        <v>47698</v>
      </c>
      <c r="C121" s="17">
        <f t="shared" si="19"/>
        <v>-13666.666666666653</v>
      </c>
      <c r="D121" s="17">
        <f t="shared" si="16"/>
        <v>18.611111111111228</v>
      </c>
      <c r="E121" s="19">
        <f t="shared" si="11"/>
        <v>0</v>
      </c>
      <c r="F121" s="17">
        <f t="shared" si="17"/>
        <v>18.611111111111228</v>
      </c>
      <c r="G121" s="17">
        <f t="shared" si="12"/>
        <v>166.66666666666666</v>
      </c>
      <c r="H121" s="17">
        <f t="shared" si="13"/>
        <v>-148.05555555555543</v>
      </c>
      <c r="I121" s="17">
        <f t="shared" si="14"/>
        <v>0</v>
      </c>
      <c r="J121" s="17">
        <f>SUM($H$27:$H121)</f>
        <v>-6003.4722222222217</v>
      </c>
      <c r="K121" s="16">
        <f t="shared" si="18"/>
        <v>0</v>
      </c>
    </row>
    <row r="122" spans="1:11" x14ac:dyDescent="0.25">
      <c r="A122" s="3">
        <f t="shared" si="15"/>
        <v>96</v>
      </c>
      <c r="B122" s="18">
        <f t="shared" si="10"/>
        <v>47729</v>
      </c>
      <c r="C122" s="17">
        <f t="shared" si="19"/>
        <v>-13833.333333333319</v>
      </c>
      <c r="D122" s="17">
        <f t="shared" si="16"/>
        <v>16.805555555555685</v>
      </c>
      <c r="E122" s="19">
        <f t="shared" si="11"/>
        <v>0</v>
      </c>
      <c r="F122" s="17">
        <f t="shared" si="17"/>
        <v>16.805555555555685</v>
      </c>
      <c r="G122" s="17">
        <f t="shared" si="12"/>
        <v>166.66666666666666</v>
      </c>
      <c r="H122" s="17">
        <f t="shared" si="13"/>
        <v>-149.86111111111097</v>
      </c>
      <c r="I122" s="17">
        <f t="shared" si="14"/>
        <v>0</v>
      </c>
      <c r="J122" s="17">
        <f>SUM($H$27:$H122)</f>
        <v>-6153.333333333333</v>
      </c>
      <c r="K122" s="16">
        <f t="shared" si="18"/>
        <v>0</v>
      </c>
    </row>
    <row r="123" spans="1:11" x14ac:dyDescent="0.25">
      <c r="A123" s="3">
        <f t="shared" si="15"/>
        <v>97</v>
      </c>
      <c r="B123" s="18">
        <f t="shared" si="10"/>
        <v>47759</v>
      </c>
      <c r="C123" s="17">
        <f t="shared" si="19"/>
        <v>-13999.999999999985</v>
      </c>
      <c r="D123" s="17">
        <f t="shared" si="16"/>
        <v>15.000000000000142</v>
      </c>
      <c r="E123" s="19">
        <f t="shared" si="11"/>
        <v>0</v>
      </c>
      <c r="F123" s="17">
        <f t="shared" si="17"/>
        <v>15.000000000000142</v>
      </c>
      <c r="G123" s="17">
        <f t="shared" si="12"/>
        <v>166.66666666666666</v>
      </c>
      <c r="H123" s="17">
        <f t="shared" si="13"/>
        <v>-151.66666666666652</v>
      </c>
      <c r="I123" s="17">
        <f t="shared" si="14"/>
        <v>0</v>
      </c>
      <c r="J123" s="17">
        <f>SUM($H$27:$H123)</f>
        <v>-6305</v>
      </c>
      <c r="K123" s="16">
        <f t="shared" si="18"/>
        <v>0</v>
      </c>
    </row>
    <row r="124" spans="1:11" x14ac:dyDescent="0.25">
      <c r="A124" s="3">
        <f t="shared" si="15"/>
        <v>98</v>
      </c>
      <c r="B124" s="18">
        <f t="shared" si="10"/>
        <v>47790</v>
      </c>
      <c r="C124" s="17">
        <f t="shared" si="19"/>
        <v>-14166.666666666652</v>
      </c>
      <c r="D124" s="17">
        <f t="shared" si="16"/>
        <v>13.194444444444599</v>
      </c>
      <c r="E124" s="19">
        <f t="shared" si="11"/>
        <v>0</v>
      </c>
      <c r="F124" s="17">
        <f t="shared" si="17"/>
        <v>13.194444444444599</v>
      </c>
      <c r="G124" s="17">
        <f t="shared" si="12"/>
        <v>166.66666666666666</v>
      </c>
      <c r="H124" s="17">
        <f t="shared" si="13"/>
        <v>-153.47222222222206</v>
      </c>
      <c r="I124" s="17">
        <f t="shared" si="14"/>
        <v>0</v>
      </c>
      <c r="J124" s="17">
        <f>SUM($H$27:$H124)</f>
        <v>-6458.4722222222217</v>
      </c>
      <c r="K124" s="16">
        <f t="shared" si="18"/>
        <v>0</v>
      </c>
    </row>
    <row r="125" spans="1:11" x14ac:dyDescent="0.25">
      <c r="A125" s="3">
        <f t="shared" si="15"/>
        <v>99</v>
      </c>
      <c r="B125" s="18">
        <f t="shared" si="10"/>
        <v>47820</v>
      </c>
      <c r="C125" s="17">
        <f t="shared" si="19"/>
        <v>-14333.333333333318</v>
      </c>
      <c r="D125" s="17">
        <f t="shared" si="16"/>
        <v>11.388888888889056</v>
      </c>
      <c r="E125" s="19">
        <f t="shared" si="11"/>
        <v>0</v>
      </c>
      <c r="F125" s="17">
        <f t="shared" si="17"/>
        <v>11.388888888889056</v>
      </c>
      <c r="G125" s="17">
        <f t="shared" si="12"/>
        <v>166.66666666666666</v>
      </c>
      <c r="H125" s="17">
        <f t="shared" si="13"/>
        <v>-155.2777777777776</v>
      </c>
      <c r="I125" s="17">
        <f t="shared" si="14"/>
        <v>0</v>
      </c>
      <c r="J125" s="17">
        <f>SUM($H$27:$H125)</f>
        <v>-6613.7499999999991</v>
      </c>
      <c r="K125" s="16">
        <f t="shared" si="18"/>
        <v>0</v>
      </c>
    </row>
    <row r="126" spans="1:11" x14ac:dyDescent="0.25">
      <c r="A126" s="3">
        <f t="shared" si="15"/>
        <v>100</v>
      </c>
      <c r="B126" s="18">
        <f t="shared" si="10"/>
        <v>47851</v>
      </c>
      <c r="C126" s="17">
        <f t="shared" si="19"/>
        <v>-14499.999999999984</v>
      </c>
      <c r="D126" s="17">
        <f t="shared" si="16"/>
        <v>9.5833333333334849</v>
      </c>
      <c r="E126" s="19">
        <f t="shared" si="11"/>
        <v>0</v>
      </c>
      <c r="F126" s="17">
        <f t="shared" si="17"/>
        <v>9.5833333333334849</v>
      </c>
      <c r="G126" s="17">
        <f t="shared" si="12"/>
        <v>166.66666666666666</v>
      </c>
      <c r="H126" s="17">
        <f t="shared" si="13"/>
        <v>-157.08333333333317</v>
      </c>
      <c r="I126" s="17">
        <f t="shared" si="14"/>
        <v>0</v>
      </c>
      <c r="J126" s="17">
        <f>SUM($H$27:$H126)</f>
        <v>-6770.8333333333321</v>
      </c>
      <c r="K126" s="16">
        <f t="shared" si="18"/>
        <v>0</v>
      </c>
    </row>
    <row r="127" spans="1:11" x14ac:dyDescent="0.25">
      <c r="A127" s="3">
        <f t="shared" si="15"/>
        <v>101</v>
      </c>
      <c r="B127" s="18">
        <f t="shared" si="10"/>
        <v>47882</v>
      </c>
      <c r="C127" s="17">
        <f t="shared" si="19"/>
        <v>-14666.66666666665</v>
      </c>
      <c r="D127" s="17">
        <f t="shared" si="16"/>
        <v>7.777777777777942</v>
      </c>
      <c r="E127" s="19">
        <f t="shared" si="11"/>
        <v>0</v>
      </c>
      <c r="F127" s="17">
        <f t="shared" si="17"/>
        <v>7.777777777777942</v>
      </c>
      <c r="G127" s="17">
        <f t="shared" si="12"/>
        <v>166.66666666666666</v>
      </c>
      <c r="H127" s="17">
        <f t="shared" si="13"/>
        <v>-158.88888888888872</v>
      </c>
      <c r="I127" s="17">
        <f t="shared" si="14"/>
        <v>0</v>
      </c>
      <c r="J127" s="17">
        <f>SUM($H$27:$H127)</f>
        <v>-6929.7222222222208</v>
      </c>
      <c r="K127" s="16">
        <f t="shared" si="18"/>
        <v>0</v>
      </c>
    </row>
    <row r="128" spans="1:11" x14ac:dyDescent="0.25">
      <c r="A128" s="3">
        <f t="shared" si="15"/>
        <v>102</v>
      </c>
      <c r="B128" s="18">
        <f t="shared" si="10"/>
        <v>47910</v>
      </c>
      <c r="C128" s="17">
        <f t="shared" si="19"/>
        <v>-14833.333333333316</v>
      </c>
      <c r="D128" s="17">
        <f t="shared" si="16"/>
        <v>5.9722222222223991</v>
      </c>
      <c r="E128" s="19">
        <f t="shared" si="11"/>
        <v>0</v>
      </c>
      <c r="F128" s="17">
        <f t="shared" si="17"/>
        <v>5.9722222222223991</v>
      </c>
      <c r="G128" s="17">
        <f t="shared" si="12"/>
        <v>166.66666666666666</v>
      </c>
      <c r="H128" s="17">
        <f t="shared" si="13"/>
        <v>-160.69444444444426</v>
      </c>
      <c r="I128" s="17">
        <f t="shared" si="14"/>
        <v>0</v>
      </c>
      <c r="J128" s="17">
        <f>SUM($H$27:$H128)</f>
        <v>-7090.4166666666652</v>
      </c>
      <c r="K128" s="16">
        <f t="shared" si="18"/>
        <v>0</v>
      </c>
    </row>
    <row r="129" spans="1:11" x14ac:dyDescent="0.25">
      <c r="A129" s="3">
        <f t="shared" si="15"/>
        <v>103</v>
      </c>
      <c r="B129" s="18">
        <f t="shared" si="10"/>
        <v>47941</v>
      </c>
      <c r="C129" s="17">
        <f t="shared" si="19"/>
        <v>-14999.999999999982</v>
      </c>
      <c r="D129" s="17">
        <f t="shared" si="16"/>
        <v>4.1666666666668561</v>
      </c>
      <c r="E129" s="19">
        <f t="shared" si="11"/>
        <v>0</v>
      </c>
      <c r="F129" s="17">
        <f t="shared" si="17"/>
        <v>4.1666666666668561</v>
      </c>
      <c r="G129" s="17">
        <f t="shared" si="12"/>
        <v>166.66666666666666</v>
      </c>
      <c r="H129" s="17">
        <f t="shared" si="13"/>
        <v>-162.4999999999998</v>
      </c>
      <c r="I129" s="17">
        <f t="shared" si="14"/>
        <v>0</v>
      </c>
      <c r="J129" s="17">
        <f>SUM($H$27:$H129)</f>
        <v>-7252.9166666666652</v>
      </c>
      <c r="K129" s="16">
        <f t="shared" si="18"/>
        <v>0</v>
      </c>
    </row>
    <row r="130" spans="1:11" x14ac:dyDescent="0.25">
      <c r="A130" s="3">
        <f t="shared" si="15"/>
        <v>104</v>
      </c>
      <c r="B130" s="18">
        <f t="shared" si="10"/>
        <v>47971</v>
      </c>
      <c r="C130" s="17">
        <f t="shared" si="19"/>
        <v>-15166.666666666648</v>
      </c>
      <c r="D130" s="17">
        <f t="shared" si="16"/>
        <v>2.3611111111113132</v>
      </c>
      <c r="E130" s="19">
        <f t="shared" si="11"/>
        <v>0</v>
      </c>
      <c r="F130" s="17">
        <f t="shared" si="17"/>
        <v>2.3611111111113132</v>
      </c>
      <c r="G130" s="17">
        <f t="shared" si="12"/>
        <v>166.66666666666666</v>
      </c>
      <c r="H130" s="17">
        <f t="shared" si="13"/>
        <v>-164.30555555555534</v>
      </c>
      <c r="I130" s="17">
        <f t="shared" si="14"/>
        <v>0</v>
      </c>
      <c r="J130" s="17">
        <f>SUM($H$27:$H130)</f>
        <v>-7417.2222222222208</v>
      </c>
      <c r="K130" s="16">
        <f t="shared" si="18"/>
        <v>0</v>
      </c>
    </row>
    <row r="131" spans="1:11" x14ac:dyDescent="0.25">
      <c r="A131" s="3">
        <f t="shared" si="15"/>
        <v>105</v>
      </c>
      <c r="B131" s="18">
        <f t="shared" si="10"/>
        <v>48002</v>
      </c>
      <c r="C131" s="17">
        <f t="shared" si="19"/>
        <v>-15333.333333333314</v>
      </c>
      <c r="D131" s="17">
        <f t="shared" si="16"/>
        <v>0.55555555555574188</v>
      </c>
      <c r="E131" s="19">
        <f t="shared" si="11"/>
        <v>0</v>
      </c>
      <c r="F131" s="17">
        <f t="shared" si="17"/>
        <v>0.55555555555574188</v>
      </c>
      <c r="G131" s="17">
        <f t="shared" si="12"/>
        <v>166.66666666666666</v>
      </c>
      <c r="H131" s="17">
        <f t="shared" si="13"/>
        <v>-166.11111111111092</v>
      </c>
      <c r="I131" s="17">
        <f t="shared" si="14"/>
        <v>0</v>
      </c>
      <c r="J131" s="17">
        <f>SUM($H$27:$H131)</f>
        <v>-7583.3333333333321</v>
      </c>
      <c r="K131" s="16">
        <f t="shared" si="18"/>
        <v>0</v>
      </c>
    </row>
    <row r="132" spans="1:11" x14ac:dyDescent="0.25">
      <c r="A132" s="3">
        <f t="shared" si="15"/>
        <v>106</v>
      </c>
      <c r="B132" s="18">
        <f t="shared" si="10"/>
        <v>48032</v>
      </c>
      <c r="C132" s="17">
        <f t="shared" si="19"/>
        <v>-15499.99999999998</v>
      </c>
      <c r="D132" s="17">
        <f t="shared" si="16"/>
        <v>-1.249999999999801</v>
      </c>
      <c r="E132" s="19">
        <f t="shared" si="11"/>
        <v>0</v>
      </c>
      <c r="F132" s="17">
        <f t="shared" si="17"/>
        <v>-1.249999999999801</v>
      </c>
      <c r="G132" s="17">
        <f t="shared" si="12"/>
        <v>166.66666666666666</v>
      </c>
      <c r="H132" s="17">
        <f t="shared" si="13"/>
        <v>-167.91666666666646</v>
      </c>
      <c r="I132" s="17">
        <f t="shared" si="14"/>
        <v>0</v>
      </c>
      <c r="J132" s="17">
        <f>SUM($H$27:$H132)</f>
        <v>-7751.2499999999982</v>
      </c>
      <c r="K132" s="16">
        <f t="shared" si="18"/>
        <v>0</v>
      </c>
    </row>
    <row r="133" spans="1:11" x14ac:dyDescent="0.25">
      <c r="A133" s="3">
        <f t="shared" si="15"/>
        <v>107</v>
      </c>
      <c r="B133" s="18">
        <f t="shared" si="10"/>
        <v>48063</v>
      </c>
      <c r="C133" s="17">
        <f t="shared" si="19"/>
        <v>-15666.666666666646</v>
      </c>
      <c r="D133" s="17">
        <f t="shared" si="16"/>
        <v>-3.055555555555344</v>
      </c>
      <c r="E133" s="19">
        <f t="shared" si="11"/>
        <v>0</v>
      </c>
      <c r="F133" s="17">
        <f t="shared" si="17"/>
        <v>-3.055555555555344</v>
      </c>
      <c r="G133" s="17">
        <f t="shared" si="12"/>
        <v>166.66666666666666</v>
      </c>
      <c r="H133" s="17">
        <f t="shared" si="13"/>
        <v>-169.722222222222</v>
      </c>
      <c r="I133" s="17">
        <f t="shared" si="14"/>
        <v>0</v>
      </c>
      <c r="J133" s="17">
        <f>SUM($H$27:$H133)</f>
        <v>-7920.9722222222199</v>
      </c>
      <c r="K133" s="16">
        <f t="shared" si="18"/>
        <v>0</v>
      </c>
    </row>
    <row r="134" spans="1:11" x14ac:dyDescent="0.25">
      <c r="A134" s="3">
        <f t="shared" si="15"/>
        <v>108</v>
      </c>
      <c r="B134" s="18">
        <f t="shared" si="10"/>
        <v>48094</v>
      </c>
      <c r="C134" s="17">
        <f t="shared" si="19"/>
        <v>-15833.333333333312</v>
      </c>
      <c r="D134" s="17">
        <f t="shared" si="16"/>
        <v>-4.8611111111108869</v>
      </c>
      <c r="E134" s="19">
        <f t="shared" si="11"/>
        <v>0</v>
      </c>
      <c r="F134" s="17">
        <f t="shared" si="17"/>
        <v>-4.8611111111108869</v>
      </c>
      <c r="G134" s="17">
        <f t="shared" si="12"/>
        <v>166.66666666666666</v>
      </c>
      <c r="H134" s="17">
        <f t="shared" si="13"/>
        <v>-171.52777777777754</v>
      </c>
      <c r="I134" s="17">
        <f t="shared" si="14"/>
        <v>0</v>
      </c>
      <c r="J134" s="17">
        <f>SUM($H$27:$H134)</f>
        <v>-8092.4999999999973</v>
      </c>
      <c r="K134" s="16">
        <f t="shared" si="18"/>
        <v>0</v>
      </c>
    </row>
    <row r="135" spans="1:11" x14ac:dyDescent="0.25">
      <c r="A135" s="3">
        <f t="shared" si="15"/>
        <v>109</v>
      </c>
      <c r="B135" s="18">
        <f t="shared" si="10"/>
        <v>48124</v>
      </c>
      <c r="C135" s="17">
        <f t="shared" si="19"/>
        <v>-15999.999999999978</v>
      </c>
      <c r="D135" s="17">
        <f t="shared" si="16"/>
        <v>-6.6666666666664582</v>
      </c>
      <c r="E135" s="19">
        <f t="shared" si="11"/>
        <v>0</v>
      </c>
      <c r="F135" s="17">
        <f t="shared" si="17"/>
        <v>-6.6666666666664582</v>
      </c>
      <c r="G135" s="17">
        <f t="shared" si="12"/>
        <v>166.66666666666666</v>
      </c>
      <c r="H135" s="17">
        <f t="shared" si="13"/>
        <v>-173.33333333333312</v>
      </c>
      <c r="I135" s="17">
        <f t="shared" si="14"/>
        <v>0</v>
      </c>
      <c r="J135" s="17">
        <f>SUM($H$27:$H135)</f>
        <v>-8265.8333333333303</v>
      </c>
      <c r="K135" s="16">
        <f t="shared" si="18"/>
        <v>0</v>
      </c>
    </row>
    <row r="136" spans="1:11" x14ac:dyDescent="0.25">
      <c r="A136" s="3">
        <f t="shared" si="15"/>
        <v>110</v>
      </c>
      <c r="B136" s="18">
        <f t="shared" si="10"/>
        <v>48155</v>
      </c>
      <c r="C136" s="17">
        <f t="shared" si="19"/>
        <v>-16166.666666666644</v>
      </c>
      <c r="D136" s="17">
        <f t="shared" si="16"/>
        <v>-8.4722222222220012</v>
      </c>
      <c r="E136" s="19">
        <f t="shared" si="11"/>
        <v>0</v>
      </c>
      <c r="F136" s="17">
        <f t="shared" si="17"/>
        <v>-8.4722222222220012</v>
      </c>
      <c r="G136" s="17">
        <f t="shared" si="12"/>
        <v>166.66666666666666</v>
      </c>
      <c r="H136" s="17">
        <f t="shared" si="13"/>
        <v>-175.13888888888866</v>
      </c>
      <c r="I136" s="17">
        <f t="shared" si="14"/>
        <v>0</v>
      </c>
      <c r="J136" s="17">
        <f>SUM($H$27:$H136)</f>
        <v>-8440.972222222219</v>
      </c>
      <c r="K136" s="16">
        <f t="shared" si="18"/>
        <v>0</v>
      </c>
    </row>
    <row r="137" spans="1:11" x14ac:dyDescent="0.25">
      <c r="A137" s="3">
        <f t="shared" si="15"/>
        <v>111</v>
      </c>
      <c r="B137" s="18">
        <f t="shared" si="10"/>
        <v>48185</v>
      </c>
      <c r="C137" s="17">
        <f t="shared" si="19"/>
        <v>-16333.33333333331</v>
      </c>
      <c r="D137" s="17">
        <f t="shared" si="16"/>
        <v>-10.277777777777544</v>
      </c>
      <c r="E137" s="19">
        <f t="shared" si="11"/>
        <v>0</v>
      </c>
      <c r="F137" s="17">
        <f t="shared" si="17"/>
        <v>-10.277777777777544</v>
      </c>
      <c r="G137" s="17">
        <f t="shared" si="12"/>
        <v>166.66666666666666</v>
      </c>
      <c r="H137" s="17">
        <f t="shared" si="13"/>
        <v>-176.9444444444442</v>
      </c>
      <c r="I137" s="17">
        <f t="shared" si="14"/>
        <v>0</v>
      </c>
      <c r="J137" s="17">
        <f>SUM($H$27:$H137)</f>
        <v>-8617.9166666666624</v>
      </c>
      <c r="K137" s="16">
        <f t="shared" si="18"/>
        <v>0</v>
      </c>
    </row>
    <row r="138" spans="1:11" x14ac:dyDescent="0.25">
      <c r="A138" s="3">
        <f t="shared" si="15"/>
        <v>112</v>
      </c>
      <c r="B138" s="18">
        <f t="shared" si="10"/>
        <v>48216</v>
      </c>
      <c r="C138" s="17">
        <f t="shared" si="19"/>
        <v>-16499.999999999978</v>
      </c>
      <c r="D138" s="17">
        <f t="shared" si="16"/>
        <v>-12.083333333333115</v>
      </c>
      <c r="E138" s="19">
        <f t="shared" si="11"/>
        <v>0</v>
      </c>
      <c r="F138" s="17">
        <f t="shared" si="17"/>
        <v>-12.083333333333115</v>
      </c>
      <c r="G138" s="17">
        <f t="shared" si="12"/>
        <v>166.66666666666666</v>
      </c>
      <c r="H138" s="17">
        <f t="shared" si="13"/>
        <v>-178.74999999999977</v>
      </c>
      <c r="I138" s="17">
        <f t="shared" si="14"/>
        <v>0</v>
      </c>
      <c r="J138" s="17">
        <f>SUM($H$27:$H138)</f>
        <v>-8796.6666666666624</v>
      </c>
      <c r="K138" s="16">
        <f t="shared" si="18"/>
        <v>0</v>
      </c>
    </row>
    <row r="139" spans="1:11" x14ac:dyDescent="0.25">
      <c r="A139" s="3">
        <f t="shared" si="15"/>
        <v>113</v>
      </c>
      <c r="B139" s="18">
        <f t="shared" si="10"/>
        <v>48247</v>
      </c>
      <c r="C139" s="17">
        <f t="shared" si="19"/>
        <v>-16666.666666666646</v>
      </c>
      <c r="D139" s="17">
        <f t="shared" si="16"/>
        <v>-13.888888888888687</v>
      </c>
      <c r="E139" s="19">
        <f t="shared" si="11"/>
        <v>0</v>
      </c>
      <c r="F139" s="17">
        <f t="shared" si="17"/>
        <v>-13.888888888888687</v>
      </c>
      <c r="G139" s="17">
        <f t="shared" si="12"/>
        <v>166.66666666666666</v>
      </c>
      <c r="H139" s="17">
        <f t="shared" si="13"/>
        <v>-180.55555555555534</v>
      </c>
      <c r="I139" s="17">
        <f t="shared" si="14"/>
        <v>0</v>
      </c>
      <c r="J139" s="17">
        <f>SUM($H$27:$H139)</f>
        <v>-8977.2222222222172</v>
      </c>
      <c r="K139" s="16">
        <f t="shared" si="18"/>
        <v>0</v>
      </c>
    </row>
    <row r="140" spans="1:11" x14ac:dyDescent="0.25">
      <c r="A140" s="3">
        <f t="shared" si="15"/>
        <v>114</v>
      </c>
      <c r="B140" s="18">
        <f t="shared" si="10"/>
        <v>48276</v>
      </c>
      <c r="C140" s="17">
        <f t="shared" si="19"/>
        <v>-16833.333333333314</v>
      </c>
      <c r="D140" s="17">
        <f t="shared" si="16"/>
        <v>-15.694444444444258</v>
      </c>
      <c r="E140" s="19">
        <f t="shared" si="11"/>
        <v>0</v>
      </c>
      <c r="F140" s="17">
        <f t="shared" si="17"/>
        <v>-15.694444444444258</v>
      </c>
      <c r="G140" s="17">
        <f t="shared" si="12"/>
        <v>166.66666666666666</v>
      </c>
      <c r="H140" s="17">
        <f t="shared" si="13"/>
        <v>-182.36111111111092</v>
      </c>
      <c r="I140" s="17">
        <f t="shared" si="14"/>
        <v>0</v>
      </c>
      <c r="J140" s="17">
        <f>SUM($H$27:$H140)</f>
        <v>-9159.5833333333285</v>
      </c>
      <c r="K140" s="16">
        <f t="shared" si="18"/>
        <v>0</v>
      </c>
    </row>
    <row r="141" spans="1:11" x14ac:dyDescent="0.25">
      <c r="A141" s="3">
        <f t="shared" si="15"/>
        <v>115</v>
      </c>
      <c r="B141" s="18">
        <f t="shared" si="10"/>
        <v>48307</v>
      </c>
      <c r="C141" s="17">
        <f t="shared" si="19"/>
        <v>-16999.999999999982</v>
      </c>
      <c r="D141" s="17">
        <f t="shared" si="16"/>
        <v>-17.499999999999829</v>
      </c>
      <c r="E141" s="19">
        <f t="shared" si="11"/>
        <v>0</v>
      </c>
      <c r="F141" s="17">
        <f t="shared" si="17"/>
        <v>-17.499999999999829</v>
      </c>
      <c r="G141" s="17">
        <f t="shared" si="12"/>
        <v>166.66666666666666</v>
      </c>
      <c r="H141" s="17">
        <f t="shared" si="13"/>
        <v>-184.16666666666649</v>
      </c>
      <c r="I141" s="17">
        <f t="shared" si="14"/>
        <v>0</v>
      </c>
      <c r="J141" s="17">
        <f>SUM($H$27:$H141)</f>
        <v>-9343.7499999999945</v>
      </c>
      <c r="K141" s="16">
        <f t="shared" si="18"/>
        <v>0</v>
      </c>
    </row>
    <row r="142" spans="1:11" x14ac:dyDescent="0.25">
      <c r="A142" s="3">
        <f t="shared" si="15"/>
        <v>116</v>
      </c>
      <c r="B142" s="18">
        <f t="shared" si="10"/>
        <v>48337</v>
      </c>
      <c r="C142" s="17">
        <f t="shared" si="19"/>
        <v>-17166.66666666665</v>
      </c>
      <c r="D142" s="17">
        <f t="shared" si="16"/>
        <v>-19.305555555555401</v>
      </c>
      <c r="E142" s="19">
        <f t="shared" si="11"/>
        <v>0</v>
      </c>
      <c r="F142" s="17">
        <f t="shared" si="17"/>
        <v>-19.305555555555401</v>
      </c>
      <c r="G142" s="17">
        <f t="shared" si="12"/>
        <v>166.66666666666666</v>
      </c>
      <c r="H142" s="17">
        <f t="shared" si="13"/>
        <v>-185.97222222222206</v>
      </c>
      <c r="I142" s="17">
        <f t="shared" si="14"/>
        <v>0</v>
      </c>
      <c r="J142" s="17">
        <f>SUM($H$27:$H142)</f>
        <v>-9529.7222222222172</v>
      </c>
      <c r="K142" s="16">
        <f t="shared" si="18"/>
        <v>0</v>
      </c>
    </row>
    <row r="143" spans="1:11" x14ac:dyDescent="0.25">
      <c r="A143" s="3">
        <f t="shared" si="15"/>
        <v>117</v>
      </c>
      <c r="B143" s="18">
        <f t="shared" si="10"/>
        <v>48368</v>
      </c>
      <c r="C143" s="17">
        <f t="shared" si="19"/>
        <v>-17333.333333333318</v>
      </c>
      <c r="D143" s="17">
        <f t="shared" si="16"/>
        <v>-21.111111111110944</v>
      </c>
      <c r="E143" s="19">
        <f t="shared" si="11"/>
        <v>0</v>
      </c>
      <c r="F143" s="17">
        <f t="shared" si="17"/>
        <v>-21.111111111110944</v>
      </c>
      <c r="G143" s="17">
        <f t="shared" si="12"/>
        <v>166.66666666666666</v>
      </c>
      <c r="H143" s="17">
        <f t="shared" si="13"/>
        <v>-187.7777777777776</v>
      </c>
      <c r="I143" s="17">
        <f t="shared" si="14"/>
        <v>0</v>
      </c>
      <c r="J143" s="17">
        <f>SUM($H$27:$H143)</f>
        <v>-9717.4999999999945</v>
      </c>
      <c r="K143" s="16">
        <f t="shared" si="18"/>
        <v>0</v>
      </c>
    </row>
    <row r="144" spans="1:11" x14ac:dyDescent="0.25">
      <c r="A144" s="3">
        <f t="shared" si="15"/>
        <v>118</v>
      </c>
      <c r="B144" s="18">
        <f t="shared" si="10"/>
        <v>48398</v>
      </c>
      <c r="C144" s="17">
        <f t="shared" si="19"/>
        <v>-17499.999999999985</v>
      </c>
      <c r="D144" s="17">
        <f t="shared" si="16"/>
        <v>-22.916666666666515</v>
      </c>
      <c r="E144" s="19">
        <f t="shared" si="11"/>
        <v>0</v>
      </c>
      <c r="F144" s="17">
        <f t="shared" si="17"/>
        <v>-22.916666666666515</v>
      </c>
      <c r="G144" s="17">
        <f t="shared" si="12"/>
        <v>166.66666666666666</v>
      </c>
      <c r="H144" s="17">
        <f t="shared" si="13"/>
        <v>-189.58333333333317</v>
      </c>
      <c r="I144" s="17">
        <f t="shared" si="14"/>
        <v>0</v>
      </c>
      <c r="J144" s="17">
        <f>SUM($H$27:$H144)</f>
        <v>-9907.0833333333285</v>
      </c>
      <c r="K144" s="16">
        <f t="shared" si="18"/>
        <v>0</v>
      </c>
    </row>
    <row r="145" spans="1:11" x14ac:dyDescent="0.25">
      <c r="A145" s="3">
        <f t="shared" si="15"/>
        <v>119</v>
      </c>
      <c r="B145" s="18">
        <f t="shared" si="10"/>
        <v>48429</v>
      </c>
      <c r="C145" s="17">
        <f t="shared" si="19"/>
        <v>-17666.666666666653</v>
      </c>
      <c r="D145" s="17">
        <f t="shared" si="16"/>
        <v>-24.722222222222086</v>
      </c>
      <c r="E145" s="19">
        <f t="shared" si="11"/>
        <v>0</v>
      </c>
      <c r="F145" s="17">
        <f t="shared" si="17"/>
        <v>-24.722222222222086</v>
      </c>
      <c r="G145" s="17">
        <f t="shared" si="12"/>
        <v>166.66666666666666</v>
      </c>
      <c r="H145" s="17">
        <f t="shared" si="13"/>
        <v>-191.38888888888874</v>
      </c>
      <c r="I145" s="17">
        <f t="shared" si="14"/>
        <v>0</v>
      </c>
      <c r="J145" s="17">
        <f>SUM($H$27:$H145)</f>
        <v>-10098.472222222217</v>
      </c>
      <c r="K145" s="16">
        <f t="shared" si="18"/>
        <v>0</v>
      </c>
    </row>
    <row r="146" spans="1:11" x14ac:dyDescent="0.25">
      <c r="A146" s="3">
        <f t="shared" si="15"/>
        <v>120</v>
      </c>
      <c r="B146" s="18">
        <f t="shared" si="10"/>
        <v>48460</v>
      </c>
      <c r="C146" s="17">
        <f t="shared" si="19"/>
        <v>-17833.333333333321</v>
      </c>
      <c r="D146" s="17">
        <f t="shared" si="16"/>
        <v>-26.527777777777658</v>
      </c>
      <c r="E146" s="19">
        <f t="shared" si="11"/>
        <v>0</v>
      </c>
      <c r="F146" s="17">
        <f t="shared" si="17"/>
        <v>-26.527777777777658</v>
      </c>
      <c r="G146" s="17">
        <f t="shared" si="12"/>
        <v>166.66666666666666</v>
      </c>
      <c r="H146" s="17">
        <f t="shared" si="13"/>
        <v>-193.19444444444431</v>
      </c>
      <c r="I146" s="17">
        <f t="shared" si="14"/>
        <v>0</v>
      </c>
      <c r="J146" s="17">
        <f>SUM($H$27:$H146)</f>
        <v>-10291.666666666661</v>
      </c>
      <c r="K146" s="16">
        <f t="shared" si="18"/>
        <v>0</v>
      </c>
    </row>
    <row r="147" spans="1:11" x14ac:dyDescent="0.25">
      <c r="A147" s="3">
        <f t="shared" si="15"/>
        <v>121</v>
      </c>
      <c r="B147" s="18">
        <f t="shared" si="10"/>
        <v>48490</v>
      </c>
      <c r="C147" s="17">
        <f t="shared" si="19"/>
        <v>-17999.999999999989</v>
      </c>
      <c r="D147" s="17">
        <f t="shared" si="16"/>
        <v>-28.333333333333229</v>
      </c>
      <c r="E147" s="19">
        <f t="shared" si="11"/>
        <v>0</v>
      </c>
      <c r="F147" s="17">
        <f t="shared" si="17"/>
        <v>-28.333333333333229</v>
      </c>
      <c r="G147" s="17">
        <f t="shared" si="12"/>
        <v>166.66666666666666</v>
      </c>
      <c r="H147" s="17">
        <f t="shared" si="13"/>
        <v>-194.99999999999989</v>
      </c>
      <c r="I147" s="17">
        <f t="shared" si="14"/>
        <v>0</v>
      </c>
      <c r="J147" s="17">
        <f>SUM($H$27:$H147)</f>
        <v>-10486.666666666661</v>
      </c>
      <c r="K147" s="16">
        <f t="shared" si="18"/>
        <v>0</v>
      </c>
    </row>
    <row r="148" spans="1:11" x14ac:dyDescent="0.25">
      <c r="A148" s="3">
        <f t="shared" si="15"/>
        <v>122</v>
      </c>
      <c r="B148" s="18">
        <f t="shared" si="10"/>
        <v>48521</v>
      </c>
      <c r="C148" s="17">
        <f t="shared" si="19"/>
        <v>-18166.666666666657</v>
      </c>
      <c r="D148" s="17">
        <f t="shared" si="16"/>
        <v>-30.1388888888888</v>
      </c>
      <c r="E148" s="19">
        <f t="shared" si="11"/>
        <v>0</v>
      </c>
      <c r="F148" s="17">
        <f t="shared" si="17"/>
        <v>-30.1388888888888</v>
      </c>
      <c r="G148" s="17">
        <f t="shared" si="12"/>
        <v>166.66666666666666</v>
      </c>
      <c r="H148" s="17">
        <f t="shared" si="13"/>
        <v>-196.80555555555546</v>
      </c>
      <c r="I148" s="17">
        <f t="shared" si="14"/>
        <v>0</v>
      </c>
      <c r="J148" s="17">
        <f>SUM($H$27:$H148)</f>
        <v>-10683.472222222215</v>
      </c>
      <c r="K148" s="16">
        <f t="shared" si="18"/>
        <v>0</v>
      </c>
    </row>
    <row r="149" spans="1:11" x14ac:dyDescent="0.25">
      <c r="A149" s="3">
        <f t="shared" si="15"/>
        <v>123</v>
      </c>
      <c r="B149" s="18">
        <f t="shared" si="10"/>
        <v>48551</v>
      </c>
      <c r="C149" s="17">
        <f t="shared" si="19"/>
        <v>-18333.333333333325</v>
      </c>
      <c r="D149" s="17">
        <f t="shared" si="16"/>
        <v>-31.944444444444372</v>
      </c>
      <c r="E149" s="19">
        <f t="shared" si="11"/>
        <v>0</v>
      </c>
      <c r="F149" s="17">
        <f t="shared" si="17"/>
        <v>-31.944444444444372</v>
      </c>
      <c r="G149" s="17">
        <f t="shared" si="12"/>
        <v>166.66666666666666</v>
      </c>
      <c r="H149" s="17">
        <f t="shared" si="13"/>
        <v>-198.61111111111103</v>
      </c>
      <c r="I149" s="17">
        <f t="shared" si="14"/>
        <v>0</v>
      </c>
      <c r="J149" s="17">
        <f>SUM($H$27:$H149)</f>
        <v>-10882.083333333327</v>
      </c>
      <c r="K149" s="16">
        <f t="shared" si="18"/>
        <v>0</v>
      </c>
    </row>
    <row r="150" spans="1:11" x14ac:dyDescent="0.25">
      <c r="A150" s="3">
        <f t="shared" si="15"/>
        <v>124</v>
      </c>
      <c r="B150" s="18">
        <f t="shared" si="10"/>
        <v>48582</v>
      </c>
      <c r="C150" s="17">
        <f t="shared" si="19"/>
        <v>-18499.999999999993</v>
      </c>
      <c r="D150" s="17">
        <f t="shared" si="16"/>
        <v>-33.749999999999943</v>
      </c>
      <c r="E150" s="19">
        <f t="shared" si="11"/>
        <v>0</v>
      </c>
      <c r="F150" s="17">
        <f t="shared" si="17"/>
        <v>-33.749999999999943</v>
      </c>
      <c r="G150" s="17">
        <f t="shared" si="12"/>
        <v>166.66666666666666</v>
      </c>
      <c r="H150" s="17">
        <f t="shared" si="13"/>
        <v>-200.4166666666666</v>
      </c>
      <c r="I150" s="17">
        <f t="shared" si="14"/>
        <v>0</v>
      </c>
      <c r="J150" s="17">
        <f>SUM($H$27:$H150)</f>
        <v>-11082.499999999993</v>
      </c>
      <c r="K150" s="16">
        <f t="shared" si="18"/>
        <v>0</v>
      </c>
    </row>
    <row r="151" spans="1:11" x14ac:dyDescent="0.25">
      <c r="A151" s="3">
        <f t="shared" si="15"/>
        <v>125</v>
      </c>
      <c r="B151" s="18">
        <f t="shared" si="10"/>
        <v>48613</v>
      </c>
      <c r="C151" s="17">
        <f t="shared" si="19"/>
        <v>-18666.666666666661</v>
      </c>
      <c r="D151" s="17">
        <f t="shared" si="16"/>
        <v>-35.555555555555515</v>
      </c>
      <c r="E151" s="19">
        <f t="shared" si="11"/>
        <v>0</v>
      </c>
      <c r="F151" s="17">
        <f t="shared" si="17"/>
        <v>-35.555555555555515</v>
      </c>
      <c r="G151" s="17">
        <f t="shared" si="12"/>
        <v>166.66666666666666</v>
      </c>
      <c r="H151" s="17">
        <f t="shared" si="13"/>
        <v>-202.22222222222217</v>
      </c>
      <c r="I151" s="17">
        <f t="shared" si="14"/>
        <v>0</v>
      </c>
      <c r="J151" s="17">
        <f>SUM($H$27:$H151)</f>
        <v>-11284.722222222215</v>
      </c>
      <c r="K151" s="16">
        <f t="shared" si="18"/>
        <v>0</v>
      </c>
    </row>
    <row r="152" spans="1:11" x14ac:dyDescent="0.25">
      <c r="A152" s="3">
        <f t="shared" si="15"/>
        <v>126</v>
      </c>
      <c r="B152" s="18">
        <f t="shared" si="10"/>
        <v>48641</v>
      </c>
      <c r="C152" s="17">
        <f t="shared" si="19"/>
        <v>-18833.333333333328</v>
      </c>
      <c r="D152" s="17">
        <f t="shared" si="16"/>
        <v>-37.361111111111086</v>
      </c>
      <c r="E152" s="19">
        <f t="shared" si="11"/>
        <v>0</v>
      </c>
      <c r="F152" s="17">
        <f t="shared" si="17"/>
        <v>-37.361111111111086</v>
      </c>
      <c r="G152" s="17">
        <f t="shared" si="12"/>
        <v>166.66666666666666</v>
      </c>
      <c r="H152" s="17">
        <f t="shared" si="13"/>
        <v>-204.02777777777774</v>
      </c>
      <c r="I152" s="17">
        <f t="shared" si="14"/>
        <v>0</v>
      </c>
      <c r="J152" s="17">
        <f>SUM($H$27:$H152)</f>
        <v>-11488.749999999993</v>
      </c>
      <c r="K152" s="16">
        <f t="shared" si="18"/>
        <v>0</v>
      </c>
    </row>
    <row r="153" spans="1:11" x14ac:dyDescent="0.25">
      <c r="A153" s="3">
        <f t="shared" si="15"/>
        <v>127</v>
      </c>
      <c r="B153" s="18">
        <f t="shared" si="10"/>
        <v>48672</v>
      </c>
      <c r="C153" s="17">
        <f t="shared" si="19"/>
        <v>-18999.999999999996</v>
      </c>
      <c r="D153" s="17">
        <f t="shared" si="16"/>
        <v>-39.166666666666657</v>
      </c>
      <c r="E153" s="19">
        <f t="shared" si="11"/>
        <v>0</v>
      </c>
      <c r="F153" s="17">
        <f t="shared" si="17"/>
        <v>-39.166666666666657</v>
      </c>
      <c r="G153" s="17">
        <f t="shared" si="12"/>
        <v>166.66666666666666</v>
      </c>
      <c r="H153" s="17">
        <f t="shared" si="13"/>
        <v>-205.83333333333331</v>
      </c>
      <c r="I153" s="17">
        <f t="shared" si="14"/>
        <v>0</v>
      </c>
      <c r="J153" s="17">
        <f>SUM($H$27:$H153)</f>
        <v>-11694.583333333327</v>
      </c>
      <c r="K153" s="16">
        <f t="shared" si="18"/>
        <v>0</v>
      </c>
    </row>
    <row r="154" spans="1:11" x14ac:dyDescent="0.25">
      <c r="A154" s="3">
        <f t="shared" si="15"/>
        <v>128</v>
      </c>
      <c r="B154" s="18">
        <f t="shared" si="10"/>
        <v>48702</v>
      </c>
      <c r="C154" s="17">
        <f t="shared" si="19"/>
        <v>-19166.666666666664</v>
      </c>
      <c r="D154" s="17">
        <f t="shared" si="16"/>
        <v>-40.9722222222222</v>
      </c>
      <c r="E154" s="19">
        <f t="shared" si="11"/>
        <v>0</v>
      </c>
      <c r="F154" s="17">
        <f t="shared" si="17"/>
        <v>-40.9722222222222</v>
      </c>
      <c r="G154" s="17">
        <f t="shared" si="12"/>
        <v>166.66666666666666</v>
      </c>
      <c r="H154" s="17">
        <f t="shared" si="13"/>
        <v>-207.63888888888886</v>
      </c>
      <c r="I154" s="17">
        <f t="shared" si="14"/>
        <v>0</v>
      </c>
      <c r="J154" s="17">
        <f>SUM($H$27:$H154)</f>
        <v>-11902.222222222215</v>
      </c>
      <c r="K154" s="16">
        <f t="shared" si="18"/>
        <v>0</v>
      </c>
    </row>
    <row r="155" spans="1:11" x14ac:dyDescent="0.25">
      <c r="A155" s="3">
        <f t="shared" si="15"/>
        <v>129</v>
      </c>
      <c r="B155" s="18">
        <f t="shared" ref="B155:B218" si="20">IF(Núm_de_pago&lt;&gt;"",DATE(YEAR(Inicio_prestamo),MONTH(Inicio_prestamo)+(Núm_de_pago)*12/Núm_pagos_al_año,DAY(Inicio_prestamo)),"")</f>
        <v>48733</v>
      </c>
      <c r="C155" s="17">
        <f t="shared" si="19"/>
        <v>-19333.333333333332</v>
      </c>
      <c r="D155" s="17">
        <f t="shared" si="16"/>
        <v>-42.777777777777771</v>
      </c>
      <c r="E155" s="19">
        <f t="shared" ref="E155:E218" si="21">IF(AND(Núm_de_pago&lt;&gt;"",Pago_progr+Pagos_adicionales_programados&lt;Saldo_inicial),Pagos_adicionales_programados,IF(AND(Núm_de_pago&lt;&gt;"",Saldo_inicial-Pago_progr&gt;0),Saldo_inicial-Pago_progr,IF(Núm_de_pago&lt;&gt;"",0,"")))</f>
        <v>0</v>
      </c>
      <c r="F155" s="17">
        <f t="shared" si="17"/>
        <v>-42.777777777777771</v>
      </c>
      <c r="G155" s="17">
        <f t="shared" ref="G155:G218" si="22">+Importe_del_préstamo/(Años_préstamo*Núm_pagos_al_año)</f>
        <v>166.66666666666666</v>
      </c>
      <c r="H155" s="17">
        <f t="shared" ref="H155:H218" si="23">C155*(Tasa_de_interés/Núm_pagos_al_año)</f>
        <v>-209.44444444444443</v>
      </c>
      <c r="I155" s="17">
        <f t="shared" ref="I155:I218" si="24">IF(AND(Núm_de_pago&lt;&gt;"",Pago_progr+Pago_adicional&lt;Saldo_inicial),Saldo_inicial-Capital,IF(Núm_de_pago&lt;&gt;"",0,""))</f>
        <v>0</v>
      </c>
      <c r="J155" s="17">
        <f>SUM($H$27:$H155)</f>
        <v>-12111.666666666661</v>
      </c>
      <c r="K155" s="16">
        <f t="shared" si="18"/>
        <v>0</v>
      </c>
    </row>
    <row r="156" spans="1:11" x14ac:dyDescent="0.25">
      <c r="A156" s="3">
        <f t="shared" ref="A156:A219" si="25">IF(Valores_especificados,A155+1,"")</f>
        <v>130</v>
      </c>
      <c r="B156" s="18">
        <f t="shared" si="20"/>
        <v>48763</v>
      </c>
      <c r="C156" s="17">
        <f t="shared" si="19"/>
        <v>-19500</v>
      </c>
      <c r="D156" s="17">
        <f t="shared" ref="D156:D219" si="26">+G156+H156</f>
        <v>-44.583333333333343</v>
      </c>
      <c r="E156" s="19">
        <f t="shared" si="21"/>
        <v>0</v>
      </c>
      <c r="F156" s="17">
        <f t="shared" ref="F156:F219" si="27">+H156+G156</f>
        <v>-44.583333333333343</v>
      </c>
      <c r="G156" s="17">
        <f t="shared" si="22"/>
        <v>166.66666666666666</v>
      </c>
      <c r="H156" s="17">
        <f t="shared" si="23"/>
        <v>-211.25</v>
      </c>
      <c r="I156" s="17">
        <f t="shared" si="24"/>
        <v>0</v>
      </c>
      <c r="J156" s="17">
        <f>SUM($H$27:$H156)</f>
        <v>-12322.916666666661</v>
      </c>
      <c r="K156" s="16">
        <f t="shared" ref="K156:K219" si="28">IF(H156&lt;=0,0,(G156+H156))</f>
        <v>0</v>
      </c>
    </row>
    <row r="157" spans="1:11" x14ac:dyDescent="0.25">
      <c r="A157" s="3">
        <f t="shared" si="25"/>
        <v>131</v>
      </c>
      <c r="B157" s="18">
        <f t="shared" si="20"/>
        <v>48794</v>
      </c>
      <c r="C157" s="17">
        <f t="shared" ref="C157:C220" si="29">+C156-G156</f>
        <v>-19666.666666666668</v>
      </c>
      <c r="D157" s="17">
        <f t="shared" si="26"/>
        <v>-46.388888888888914</v>
      </c>
      <c r="E157" s="19">
        <f t="shared" si="21"/>
        <v>0</v>
      </c>
      <c r="F157" s="17">
        <f t="shared" si="27"/>
        <v>-46.388888888888914</v>
      </c>
      <c r="G157" s="17">
        <f t="shared" si="22"/>
        <v>166.66666666666666</v>
      </c>
      <c r="H157" s="17">
        <f t="shared" si="23"/>
        <v>-213.05555555555557</v>
      </c>
      <c r="I157" s="17">
        <f t="shared" si="24"/>
        <v>0</v>
      </c>
      <c r="J157" s="17">
        <f>SUM($H$27:$H157)</f>
        <v>-12535.972222222215</v>
      </c>
      <c r="K157" s="16">
        <f t="shared" si="28"/>
        <v>0</v>
      </c>
    </row>
    <row r="158" spans="1:11" x14ac:dyDescent="0.25">
      <c r="A158" s="3">
        <f t="shared" si="25"/>
        <v>132</v>
      </c>
      <c r="B158" s="18">
        <f t="shared" si="20"/>
        <v>48825</v>
      </c>
      <c r="C158" s="17">
        <f t="shared" si="29"/>
        <v>-19833.333333333336</v>
      </c>
      <c r="D158" s="17">
        <f t="shared" si="26"/>
        <v>-48.194444444444485</v>
      </c>
      <c r="E158" s="19">
        <f t="shared" si="21"/>
        <v>0</v>
      </c>
      <c r="F158" s="17">
        <f t="shared" si="27"/>
        <v>-48.194444444444485</v>
      </c>
      <c r="G158" s="17">
        <f t="shared" si="22"/>
        <v>166.66666666666666</v>
      </c>
      <c r="H158" s="17">
        <f t="shared" si="23"/>
        <v>-214.86111111111114</v>
      </c>
      <c r="I158" s="17">
        <f t="shared" si="24"/>
        <v>0</v>
      </c>
      <c r="J158" s="17">
        <f>SUM($H$27:$H158)</f>
        <v>-12750.833333333327</v>
      </c>
      <c r="K158" s="16">
        <f t="shared" si="28"/>
        <v>0</v>
      </c>
    </row>
    <row r="159" spans="1:11" x14ac:dyDescent="0.25">
      <c r="A159" s="3">
        <f t="shared" si="25"/>
        <v>133</v>
      </c>
      <c r="B159" s="18">
        <f t="shared" si="20"/>
        <v>48855</v>
      </c>
      <c r="C159" s="17">
        <f t="shared" si="29"/>
        <v>-20000.000000000004</v>
      </c>
      <c r="D159" s="17">
        <f t="shared" si="26"/>
        <v>-50.000000000000057</v>
      </c>
      <c r="E159" s="19">
        <f t="shared" si="21"/>
        <v>0</v>
      </c>
      <c r="F159" s="17">
        <f t="shared" si="27"/>
        <v>-50.000000000000057</v>
      </c>
      <c r="G159" s="17">
        <f t="shared" si="22"/>
        <v>166.66666666666666</v>
      </c>
      <c r="H159" s="17">
        <f t="shared" si="23"/>
        <v>-216.66666666666671</v>
      </c>
      <c r="I159" s="17">
        <f t="shared" si="24"/>
        <v>0</v>
      </c>
      <c r="J159" s="17">
        <f>SUM($H$27:$H159)</f>
        <v>-12967.499999999993</v>
      </c>
      <c r="K159" s="16">
        <f t="shared" si="28"/>
        <v>0</v>
      </c>
    </row>
    <row r="160" spans="1:11" x14ac:dyDescent="0.25">
      <c r="A160" s="3">
        <f t="shared" si="25"/>
        <v>134</v>
      </c>
      <c r="B160" s="18">
        <f t="shared" si="20"/>
        <v>48886</v>
      </c>
      <c r="C160" s="17">
        <f t="shared" si="29"/>
        <v>-20166.666666666672</v>
      </c>
      <c r="D160" s="17">
        <f t="shared" si="26"/>
        <v>-51.805555555555628</v>
      </c>
      <c r="E160" s="19">
        <f t="shared" si="21"/>
        <v>0</v>
      </c>
      <c r="F160" s="17">
        <f t="shared" si="27"/>
        <v>-51.805555555555628</v>
      </c>
      <c r="G160" s="17">
        <f t="shared" si="22"/>
        <v>166.66666666666666</v>
      </c>
      <c r="H160" s="17">
        <f t="shared" si="23"/>
        <v>-218.47222222222229</v>
      </c>
      <c r="I160" s="17">
        <f t="shared" si="24"/>
        <v>0</v>
      </c>
      <c r="J160" s="17">
        <f>SUM($H$27:$H160)</f>
        <v>-13185.972222222215</v>
      </c>
      <c r="K160" s="16">
        <f t="shared" si="28"/>
        <v>0</v>
      </c>
    </row>
    <row r="161" spans="1:11" x14ac:dyDescent="0.25">
      <c r="A161" s="3">
        <f t="shared" si="25"/>
        <v>135</v>
      </c>
      <c r="B161" s="18">
        <f t="shared" si="20"/>
        <v>48916</v>
      </c>
      <c r="C161" s="17">
        <f t="shared" si="29"/>
        <v>-20333.333333333339</v>
      </c>
      <c r="D161" s="17">
        <f t="shared" si="26"/>
        <v>-53.6111111111112</v>
      </c>
      <c r="E161" s="19">
        <f t="shared" si="21"/>
        <v>0</v>
      </c>
      <c r="F161" s="17">
        <f t="shared" si="27"/>
        <v>-53.6111111111112</v>
      </c>
      <c r="G161" s="17">
        <f t="shared" si="22"/>
        <v>166.66666666666666</v>
      </c>
      <c r="H161" s="17">
        <f t="shared" si="23"/>
        <v>-220.27777777777786</v>
      </c>
      <c r="I161" s="17">
        <f t="shared" si="24"/>
        <v>0</v>
      </c>
      <c r="J161" s="17">
        <f>SUM($H$27:$H161)</f>
        <v>-13406.249999999993</v>
      </c>
      <c r="K161" s="16">
        <f t="shared" si="28"/>
        <v>0</v>
      </c>
    </row>
    <row r="162" spans="1:11" x14ac:dyDescent="0.25">
      <c r="A162" s="3">
        <f t="shared" si="25"/>
        <v>136</v>
      </c>
      <c r="B162" s="18">
        <f t="shared" si="20"/>
        <v>48947</v>
      </c>
      <c r="C162" s="17">
        <f t="shared" si="29"/>
        <v>-20500.000000000007</v>
      </c>
      <c r="D162" s="17">
        <f t="shared" si="26"/>
        <v>-55.416666666666771</v>
      </c>
      <c r="E162" s="19">
        <f t="shared" si="21"/>
        <v>0</v>
      </c>
      <c r="F162" s="17">
        <f t="shared" si="27"/>
        <v>-55.416666666666771</v>
      </c>
      <c r="G162" s="17">
        <f t="shared" si="22"/>
        <v>166.66666666666666</v>
      </c>
      <c r="H162" s="17">
        <f t="shared" si="23"/>
        <v>-222.08333333333343</v>
      </c>
      <c r="I162" s="17">
        <f t="shared" si="24"/>
        <v>0</v>
      </c>
      <c r="J162" s="17">
        <f>SUM($H$27:$H162)</f>
        <v>-13628.333333333327</v>
      </c>
      <c r="K162" s="16">
        <f t="shared" si="28"/>
        <v>0</v>
      </c>
    </row>
    <row r="163" spans="1:11" x14ac:dyDescent="0.25">
      <c r="A163" s="3">
        <f t="shared" si="25"/>
        <v>137</v>
      </c>
      <c r="B163" s="18">
        <f t="shared" si="20"/>
        <v>48978</v>
      </c>
      <c r="C163" s="17">
        <f t="shared" si="29"/>
        <v>-20666.666666666675</v>
      </c>
      <c r="D163" s="17">
        <f t="shared" si="26"/>
        <v>-57.222222222222342</v>
      </c>
      <c r="E163" s="19">
        <f t="shared" si="21"/>
        <v>0</v>
      </c>
      <c r="F163" s="17">
        <f t="shared" si="27"/>
        <v>-57.222222222222342</v>
      </c>
      <c r="G163" s="17">
        <f t="shared" si="22"/>
        <v>166.66666666666666</v>
      </c>
      <c r="H163" s="17">
        <f t="shared" si="23"/>
        <v>-223.888888888889</v>
      </c>
      <c r="I163" s="17">
        <f t="shared" si="24"/>
        <v>0</v>
      </c>
      <c r="J163" s="17">
        <f>SUM($H$27:$H163)</f>
        <v>-13852.222222222215</v>
      </c>
      <c r="K163" s="16">
        <f t="shared" si="28"/>
        <v>0</v>
      </c>
    </row>
    <row r="164" spans="1:11" x14ac:dyDescent="0.25">
      <c r="A164" s="3">
        <f t="shared" si="25"/>
        <v>138</v>
      </c>
      <c r="B164" s="18">
        <f t="shared" si="20"/>
        <v>49006</v>
      </c>
      <c r="C164" s="17">
        <f t="shared" si="29"/>
        <v>-20833.333333333343</v>
      </c>
      <c r="D164" s="17">
        <f t="shared" si="26"/>
        <v>-59.027777777777914</v>
      </c>
      <c r="E164" s="19">
        <f t="shared" si="21"/>
        <v>0</v>
      </c>
      <c r="F164" s="17">
        <f t="shared" si="27"/>
        <v>-59.027777777777914</v>
      </c>
      <c r="G164" s="17">
        <f t="shared" si="22"/>
        <v>166.66666666666666</v>
      </c>
      <c r="H164" s="17">
        <f t="shared" si="23"/>
        <v>-225.69444444444457</v>
      </c>
      <c r="I164" s="17">
        <f t="shared" si="24"/>
        <v>0</v>
      </c>
      <c r="J164" s="17">
        <f>SUM($H$27:$H164)</f>
        <v>-14077.916666666661</v>
      </c>
      <c r="K164" s="16">
        <f t="shared" si="28"/>
        <v>0</v>
      </c>
    </row>
    <row r="165" spans="1:11" x14ac:dyDescent="0.25">
      <c r="A165" s="3">
        <f t="shared" si="25"/>
        <v>139</v>
      </c>
      <c r="B165" s="18">
        <f t="shared" si="20"/>
        <v>49037</v>
      </c>
      <c r="C165" s="17">
        <f t="shared" si="29"/>
        <v>-21000.000000000011</v>
      </c>
      <c r="D165" s="17">
        <f t="shared" si="26"/>
        <v>-60.833333333333456</v>
      </c>
      <c r="E165" s="19">
        <f t="shared" si="21"/>
        <v>0</v>
      </c>
      <c r="F165" s="17">
        <f t="shared" si="27"/>
        <v>-60.833333333333456</v>
      </c>
      <c r="G165" s="17">
        <f t="shared" si="22"/>
        <v>166.66666666666666</v>
      </c>
      <c r="H165" s="17">
        <f t="shared" si="23"/>
        <v>-227.50000000000011</v>
      </c>
      <c r="I165" s="17">
        <f t="shared" si="24"/>
        <v>0</v>
      </c>
      <c r="J165" s="17">
        <f>SUM($H$27:$H165)</f>
        <v>-14305.416666666661</v>
      </c>
      <c r="K165" s="16">
        <f t="shared" si="28"/>
        <v>0</v>
      </c>
    </row>
    <row r="166" spans="1:11" x14ac:dyDescent="0.25">
      <c r="A166" s="3">
        <f t="shared" si="25"/>
        <v>140</v>
      </c>
      <c r="B166" s="18">
        <f t="shared" si="20"/>
        <v>49067</v>
      </c>
      <c r="C166" s="17">
        <f t="shared" si="29"/>
        <v>-21166.666666666679</v>
      </c>
      <c r="D166" s="17">
        <f t="shared" si="26"/>
        <v>-62.638888888889028</v>
      </c>
      <c r="E166" s="19">
        <f t="shared" si="21"/>
        <v>0</v>
      </c>
      <c r="F166" s="17">
        <f t="shared" si="27"/>
        <v>-62.638888888889028</v>
      </c>
      <c r="G166" s="17">
        <f t="shared" si="22"/>
        <v>166.66666666666666</v>
      </c>
      <c r="H166" s="17">
        <f t="shared" si="23"/>
        <v>-229.30555555555569</v>
      </c>
      <c r="I166" s="17">
        <f t="shared" si="24"/>
        <v>0</v>
      </c>
      <c r="J166" s="17">
        <f>SUM($H$27:$H166)</f>
        <v>-14534.722222222217</v>
      </c>
      <c r="K166" s="16">
        <f t="shared" si="28"/>
        <v>0</v>
      </c>
    </row>
    <row r="167" spans="1:11" x14ac:dyDescent="0.25">
      <c r="A167" s="3">
        <f t="shared" si="25"/>
        <v>141</v>
      </c>
      <c r="B167" s="18">
        <f t="shared" si="20"/>
        <v>49098</v>
      </c>
      <c r="C167" s="17">
        <f t="shared" si="29"/>
        <v>-21333.333333333347</v>
      </c>
      <c r="D167" s="17">
        <f t="shared" si="26"/>
        <v>-64.444444444444599</v>
      </c>
      <c r="E167" s="19">
        <f t="shared" si="21"/>
        <v>0</v>
      </c>
      <c r="F167" s="17">
        <f t="shared" si="27"/>
        <v>-64.444444444444599</v>
      </c>
      <c r="G167" s="17">
        <f t="shared" si="22"/>
        <v>166.66666666666666</v>
      </c>
      <c r="H167" s="17">
        <f t="shared" si="23"/>
        <v>-231.11111111111126</v>
      </c>
      <c r="I167" s="17">
        <f t="shared" si="24"/>
        <v>0</v>
      </c>
      <c r="J167" s="17">
        <f>SUM($H$27:$H167)</f>
        <v>-14765.833333333328</v>
      </c>
      <c r="K167" s="16">
        <f t="shared" si="28"/>
        <v>0</v>
      </c>
    </row>
    <row r="168" spans="1:11" x14ac:dyDescent="0.25">
      <c r="A168" s="3">
        <f t="shared" si="25"/>
        <v>142</v>
      </c>
      <c r="B168" s="18">
        <f t="shared" si="20"/>
        <v>49128</v>
      </c>
      <c r="C168" s="17">
        <f t="shared" si="29"/>
        <v>-21500.000000000015</v>
      </c>
      <c r="D168" s="17">
        <f t="shared" si="26"/>
        <v>-66.250000000000171</v>
      </c>
      <c r="E168" s="19">
        <f t="shared" si="21"/>
        <v>0</v>
      </c>
      <c r="F168" s="17">
        <f t="shared" si="27"/>
        <v>-66.250000000000171</v>
      </c>
      <c r="G168" s="17">
        <f t="shared" si="22"/>
        <v>166.66666666666666</v>
      </c>
      <c r="H168" s="17">
        <f t="shared" si="23"/>
        <v>-232.91666666666683</v>
      </c>
      <c r="I168" s="17">
        <f t="shared" si="24"/>
        <v>0</v>
      </c>
      <c r="J168" s="17">
        <f>SUM($H$27:$H168)</f>
        <v>-14998.749999999995</v>
      </c>
      <c r="K168" s="16">
        <f t="shared" si="28"/>
        <v>0</v>
      </c>
    </row>
    <row r="169" spans="1:11" x14ac:dyDescent="0.25">
      <c r="A169" s="3">
        <f t="shared" si="25"/>
        <v>143</v>
      </c>
      <c r="B169" s="18">
        <f t="shared" si="20"/>
        <v>49159</v>
      </c>
      <c r="C169" s="17">
        <f t="shared" si="29"/>
        <v>-21666.666666666682</v>
      </c>
      <c r="D169" s="17">
        <f t="shared" si="26"/>
        <v>-68.055555555555742</v>
      </c>
      <c r="E169" s="19">
        <f t="shared" si="21"/>
        <v>0</v>
      </c>
      <c r="F169" s="17">
        <f t="shared" si="27"/>
        <v>-68.055555555555742</v>
      </c>
      <c r="G169" s="17">
        <f t="shared" si="22"/>
        <v>166.66666666666666</v>
      </c>
      <c r="H169" s="17">
        <f t="shared" si="23"/>
        <v>-234.7222222222224</v>
      </c>
      <c r="I169" s="17">
        <f t="shared" si="24"/>
        <v>0</v>
      </c>
      <c r="J169" s="17">
        <f>SUM($H$27:$H169)</f>
        <v>-15233.472222222217</v>
      </c>
      <c r="K169" s="16">
        <f t="shared" si="28"/>
        <v>0</v>
      </c>
    </row>
    <row r="170" spans="1:11" x14ac:dyDescent="0.25">
      <c r="A170" s="3">
        <f t="shared" si="25"/>
        <v>144</v>
      </c>
      <c r="B170" s="18">
        <f t="shared" si="20"/>
        <v>49190</v>
      </c>
      <c r="C170" s="17">
        <f t="shared" si="29"/>
        <v>-21833.33333333335</v>
      </c>
      <c r="D170" s="17">
        <f t="shared" si="26"/>
        <v>-69.861111111111313</v>
      </c>
      <c r="E170" s="19">
        <f t="shared" si="21"/>
        <v>0</v>
      </c>
      <c r="F170" s="17">
        <f t="shared" si="27"/>
        <v>-69.861111111111313</v>
      </c>
      <c r="G170" s="17">
        <f t="shared" si="22"/>
        <v>166.66666666666666</v>
      </c>
      <c r="H170" s="17">
        <f t="shared" si="23"/>
        <v>-236.52777777777797</v>
      </c>
      <c r="I170" s="17">
        <f t="shared" si="24"/>
        <v>0</v>
      </c>
      <c r="J170" s="17">
        <f>SUM($H$27:$H170)</f>
        <v>-15469.999999999995</v>
      </c>
      <c r="K170" s="16">
        <f t="shared" si="28"/>
        <v>0</v>
      </c>
    </row>
    <row r="171" spans="1:11" x14ac:dyDescent="0.25">
      <c r="A171" s="3">
        <f t="shared" si="25"/>
        <v>145</v>
      </c>
      <c r="B171" s="18">
        <f t="shared" si="20"/>
        <v>49220</v>
      </c>
      <c r="C171" s="17">
        <f t="shared" si="29"/>
        <v>-22000.000000000018</v>
      </c>
      <c r="D171" s="17">
        <f t="shared" si="26"/>
        <v>-71.666666666666885</v>
      </c>
      <c r="E171" s="19">
        <f t="shared" si="21"/>
        <v>0</v>
      </c>
      <c r="F171" s="17">
        <f t="shared" si="27"/>
        <v>-71.666666666666885</v>
      </c>
      <c r="G171" s="17">
        <f t="shared" si="22"/>
        <v>166.66666666666666</v>
      </c>
      <c r="H171" s="17">
        <f t="shared" si="23"/>
        <v>-238.33333333333354</v>
      </c>
      <c r="I171" s="17">
        <f t="shared" si="24"/>
        <v>0</v>
      </c>
      <c r="J171" s="17">
        <f>SUM($H$27:$H171)</f>
        <v>-15708.333333333328</v>
      </c>
      <c r="K171" s="16">
        <f t="shared" si="28"/>
        <v>0</v>
      </c>
    </row>
    <row r="172" spans="1:11" x14ac:dyDescent="0.25">
      <c r="A172" s="3">
        <f t="shared" si="25"/>
        <v>146</v>
      </c>
      <c r="B172" s="18">
        <f t="shared" si="20"/>
        <v>49251</v>
      </c>
      <c r="C172" s="17">
        <f t="shared" si="29"/>
        <v>-22166.666666666686</v>
      </c>
      <c r="D172" s="17">
        <f t="shared" si="26"/>
        <v>-73.472222222222456</v>
      </c>
      <c r="E172" s="19">
        <f t="shared" si="21"/>
        <v>0</v>
      </c>
      <c r="F172" s="17">
        <f t="shared" si="27"/>
        <v>-73.472222222222456</v>
      </c>
      <c r="G172" s="17">
        <f t="shared" si="22"/>
        <v>166.66666666666666</v>
      </c>
      <c r="H172" s="17">
        <f t="shared" si="23"/>
        <v>-240.13888888888911</v>
      </c>
      <c r="I172" s="17">
        <f t="shared" si="24"/>
        <v>0</v>
      </c>
      <c r="J172" s="17">
        <f>SUM($H$27:$H172)</f>
        <v>-15948.472222222217</v>
      </c>
      <c r="K172" s="16">
        <f t="shared" si="28"/>
        <v>0</v>
      </c>
    </row>
    <row r="173" spans="1:11" x14ac:dyDescent="0.25">
      <c r="A173" s="3">
        <f t="shared" si="25"/>
        <v>147</v>
      </c>
      <c r="B173" s="18">
        <f t="shared" si="20"/>
        <v>49281</v>
      </c>
      <c r="C173" s="17">
        <f t="shared" si="29"/>
        <v>-22333.333333333354</v>
      </c>
      <c r="D173" s="17">
        <f t="shared" si="26"/>
        <v>-75.277777777778027</v>
      </c>
      <c r="E173" s="19">
        <f t="shared" si="21"/>
        <v>0</v>
      </c>
      <c r="F173" s="17">
        <f t="shared" si="27"/>
        <v>-75.277777777778027</v>
      </c>
      <c r="G173" s="17">
        <f t="shared" si="22"/>
        <v>166.66666666666666</v>
      </c>
      <c r="H173" s="17">
        <f t="shared" si="23"/>
        <v>-241.94444444444468</v>
      </c>
      <c r="I173" s="17">
        <f t="shared" si="24"/>
        <v>0</v>
      </c>
      <c r="J173" s="17">
        <f>SUM($H$27:$H173)</f>
        <v>-16190.416666666662</v>
      </c>
      <c r="K173" s="16">
        <f t="shared" si="28"/>
        <v>0</v>
      </c>
    </row>
    <row r="174" spans="1:11" x14ac:dyDescent="0.25">
      <c r="A174" s="3">
        <f t="shared" si="25"/>
        <v>148</v>
      </c>
      <c r="B174" s="18">
        <f t="shared" si="20"/>
        <v>49312</v>
      </c>
      <c r="C174" s="17">
        <f t="shared" si="29"/>
        <v>-22500.000000000022</v>
      </c>
      <c r="D174" s="17">
        <f t="shared" si="26"/>
        <v>-77.083333333333599</v>
      </c>
      <c r="E174" s="19">
        <f t="shared" si="21"/>
        <v>0</v>
      </c>
      <c r="F174" s="17">
        <f t="shared" si="27"/>
        <v>-77.083333333333599</v>
      </c>
      <c r="G174" s="17">
        <f t="shared" si="22"/>
        <v>166.66666666666666</v>
      </c>
      <c r="H174" s="17">
        <f t="shared" si="23"/>
        <v>-243.75000000000026</v>
      </c>
      <c r="I174" s="17">
        <f t="shared" si="24"/>
        <v>0</v>
      </c>
      <c r="J174" s="17">
        <f>SUM($H$27:$H174)</f>
        <v>-16434.166666666664</v>
      </c>
      <c r="K174" s="16">
        <f t="shared" si="28"/>
        <v>0</v>
      </c>
    </row>
    <row r="175" spans="1:11" x14ac:dyDescent="0.25">
      <c r="A175" s="3">
        <f t="shared" si="25"/>
        <v>149</v>
      </c>
      <c r="B175" s="18">
        <f t="shared" si="20"/>
        <v>49343</v>
      </c>
      <c r="C175" s="17">
        <f t="shared" si="29"/>
        <v>-22666.66666666669</v>
      </c>
      <c r="D175" s="17">
        <f t="shared" si="26"/>
        <v>-78.88888888888917</v>
      </c>
      <c r="E175" s="19">
        <f t="shared" si="21"/>
        <v>0</v>
      </c>
      <c r="F175" s="17">
        <f t="shared" si="27"/>
        <v>-78.88888888888917</v>
      </c>
      <c r="G175" s="17">
        <f t="shared" si="22"/>
        <v>166.66666666666666</v>
      </c>
      <c r="H175" s="17">
        <f t="shared" si="23"/>
        <v>-245.55555555555583</v>
      </c>
      <c r="I175" s="17">
        <f t="shared" si="24"/>
        <v>0</v>
      </c>
      <c r="J175" s="17">
        <f>SUM($H$27:$H175)</f>
        <v>-16679.722222222219</v>
      </c>
      <c r="K175" s="16">
        <f t="shared" si="28"/>
        <v>0</v>
      </c>
    </row>
    <row r="176" spans="1:11" x14ac:dyDescent="0.25">
      <c r="A176" s="3">
        <f t="shared" si="25"/>
        <v>150</v>
      </c>
      <c r="B176" s="18">
        <f t="shared" si="20"/>
        <v>49371</v>
      </c>
      <c r="C176" s="17">
        <f t="shared" si="29"/>
        <v>-22833.333333333358</v>
      </c>
      <c r="D176" s="17">
        <f t="shared" si="26"/>
        <v>-80.694444444444713</v>
      </c>
      <c r="E176" s="19">
        <f t="shared" si="21"/>
        <v>0</v>
      </c>
      <c r="F176" s="17">
        <f t="shared" si="27"/>
        <v>-80.694444444444713</v>
      </c>
      <c r="G176" s="17">
        <f t="shared" si="22"/>
        <v>166.66666666666666</v>
      </c>
      <c r="H176" s="17">
        <f t="shared" si="23"/>
        <v>-247.36111111111137</v>
      </c>
      <c r="I176" s="17">
        <f t="shared" si="24"/>
        <v>0</v>
      </c>
      <c r="J176" s="17">
        <f>SUM($H$27:$H176)</f>
        <v>-16927.083333333332</v>
      </c>
      <c r="K176" s="16">
        <f t="shared" si="28"/>
        <v>0</v>
      </c>
    </row>
    <row r="177" spans="1:11" x14ac:dyDescent="0.25">
      <c r="A177" s="3">
        <f t="shared" si="25"/>
        <v>151</v>
      </c>
      <c r="B177" s="18">
        <f t="shared" si="20"/>
        <v>49402</v>
      </c>
      <c r="C177" s="17">
        <f t="shared" si="29"/>
        <v>-23000.000000000025</v>
      </c>
      <c r="D177" s="17">
        <f t="shared" si="26"/>
        <v>-82.500000000000284</v>
      </c>
      <c r="E177" s="19">
        <f t="shared" si="21"/>
        <v>0</v>
      </c>
      <c r="F177" s="17">
        <f t="shared" si="27"/>
        <v>-82.500000000000284</v>
      </c>
      <c r="G177" s="17">
        <f t="shared" si="22"/>
        <v>166.66666666666666</v>
      </c>
      <c r="H177" s="17">
        <f t="shared" si="23"/>
        <v>-249.16666666666694</v>
      </c>
      <c r="I177" s="17">
        <f t="shared" si="24"/>
        <v>0</v>
      </c>
      <c r="J177" s="17">
        <f>SUM($H$27:$H177)</f>
        <v>-17176.25</v>
      </c>
      <c r="K177" s="16">
        <f t="shared" si="28"/>
        <v>0</v>
      </c>
    </row>
    <row r="178" spans="1:11" x14ac:dyDescent="0.25">
      <c r="A178" s="3">
        <f t="shared" si="25"/>
        <v>152</v>
      </c>
      <c r="B178" s="18">
        <f t="shared" si="20"/>
        <v>49432</v>
      </c>
      <c r="C178" s="17">
        <f t="shared" si="29"/>
        <v>-23166.666666666693</v>
      </c>
      <c r="D178" s="17">
        <f t="shared" si="26"/>
        <v>-84.305555555555856</v>
      </c>
      <c r="E178" s="19">
        <f t="shared" si="21"/>
        <v>0</v>
      </c>
      <c r="F178" s="17">
        <f t="shared" si="27"/>
        <v>-84.305555555555856</v>
      </c>
      <c r="G178" s="17">
        <f t="shared" si="22"/>
        <v>166.66666666666666</v>
      </c>
      <c r="H178" s="17">
        <f t="shared" si="23"/>
        <v>-250.97222222222251</v>
      </c>
      <c r="I178" s="17">
        <f t="shared" si="24"/>
        <v>0</v>
      </c>
      <c r="J178" s="17">
        <f>SUM($H$27:$H178)</f>
        <v>-17427.222222222223</v>
      </c>
      <c r="K178" s="16">
        <f t="shared" si="28"/>
        <v>0</v>
      </c>
    </row>
    <row r="179" spans="1:11" x14ac:dyDescent="0.25">
      <c r="A179" s="3">
        <f t="shared" si="25"/>
        <v>153</v>
      </c>
      <c r="B179" s="18">
        <f t="shared" si="20"/>
        <v>49463</v>
      </c>
      <c r="C179" s="17">
        <f t="shared" si="29"/>
        <v>-23333.333333333361</v>
      </c>
      <c r="D179" s="17">
        <f t="shared" si="26"/>
        <v>-86.111111111111427</v>
      </c>
      <c r="E179" s="19">
        <f t="shared" si="21"/>
        <v>0</v>
      </c>
      <c r="F179" s="17">
        <f t="shared" si="27"/>
        <v>-86.111111111111427</v>
      </c>
      <c r="G179" s="17">
        <f t="shared" si="22"/>
        <v>166.66666666666666</v>
      </c>
      <c r="H179" s="17">
        <f t="shared" si="23"/>
        <v>-252.77777777777808</v>
      </c>
      <c r="I179" s="17">
        <f t="shared" si="24"/>
        <v>0</v>
      </c>
      <c r="J179" s="17">
        <f>SUM($H$27:$H179)</f>
        <v>-17680</v>
      </c>
      <c r="K179" s="16">
        <f t="shared" si="28"/>
        <v>0</v>
      </c>
    </row>
    <row r="180" spans="1:11" x14ac:dyDescent="0.25">
      <c r="A180" s="3">
        <f t="shared" si="25"/>
        <v>154</v>
      </c>
      <c r="B180" s="18">
        <f t="shared" si="20"/>
        <v>49493</v>
      </c>
      <c r="C180" s="17">
        <f t="shared" si="29"/>
        <v>-23500.000000000029</v>
      </c>
      <c r="D180" s="17">
        <f t="shared" si="26"/>
        <v>-87.916666666666998</v>
      </c>
      <c r="E180" s="19">
        <f t="shared" si="21"/>
        <v>0</v>
      </c>
      <c r="F180" s="17">
        <f t="shared" si="27"/>
        <v>-87.916666666666998</v>
      </c>
      <c r="G180" s="17">
        <f t="shared" si="22"/>
        <v>166.66666666666666</v>
      </c>
      <c r="H180" s="17">
        <f t="shared" si="23"/>
        <v>-254.58333333333366</v>
      </c>
      <c r="I180" s="17">
        <f t="shared" si="24"/>
        <v>0</v>
      </c>
      <c r="J180" s="17">
        <f>SUM($H$27:$H180)</f>
        <v>-17934.583333333332</v>
      </c>
      <c r="K180" s="16">
        <f t="shared" si="28"/>
        <v>0</v>
      </c>
    </row>
    <row r="181" spans="1:11" x14ac:dyDescent="0.25">
      <c r="A181" s="3">
        <f t="shared" si="25"/>
        <v>155</v>
      </c>
      <c r="B181" s="18">
        <f t="shared" si="20"/>
        <v>49524</v>
      </c>
      <c r="C181" s="17">
        <f t="shared" si="29"/>
        <v>-23666.666666666697</v>
      </c>
      <c r="D181" s="17">
        <f t="shared" si="26"/>
        <v>-89.722222222222541</v>
      </c>
      <c r="E181" s="19">
        <f t="shared" si="21"/>
        <v>0</v>
      </c>
      <c r="F181" s="17">
        <f t="shared" si="27"/>
        <v>-89.722222222222541</v>
      </c>
      <c r="G181" s="17">
        <f t="shared" si="22"/>
        <v>166.66666666666666</v>
      </c>
      <c r="H181" s="17">
        <f t="shared" si="23"/>
        <v>-256.3888888888892</v>
      </c>
      <c r="I181" s="17">
        <f t="shared" si="24"/>
        <v>0</v>
      </c>
      <c r="J181" s="17">
        <f>SUM($H$27:$H181)</f>
        <v>-18190.972222222223</v>
      </c>
      <c r="K181" s="16">
        <f t="shared" si="28"/>
        <v>0</v>
      </c>
    </row>
    <row r="182" spans="1:11" x14ac:dyDescent="0.25">
      <c r="A182" s="3">
        <f t="shared" si="25"/>
        <v>156</v>
      </c>
      <c r="B182" s="18">
        <f t="shared" si="20"/>
        <v>49555</v>
      </c>
      <c r="C182" s="17">
        <f t="shared" si="29"/>
        <v>-23833.333333333365</v>
      </c>
      <c r="D182" s="17">
        <f t="shared" si="26"/>
        <v>-91.527777777778141</v>
      </c>
      <c r="E182" s="19">
        <f t="shared" si="21"/>
        <v>0</v>
      </c>
      <c r="F182" s="17">
        <f t="shared" si="27"/>
        <v>-91.527777777778141</v>
      </c>
      <c r="G182" s="17">
        <f t="shared" si="22"/>
        <v>166.66666666666666</v>
      </c>
      <c r="H182" s="17">
        <f t="shared" si="23"/>
        <v>-258.1944444444448</v>
      </c>
      <c r="I182" s="17">
        <f t="shared" si="24"/>
        <v>0</v>
      </c>
      <c r="J182" s="17">
        <f>SUM($H$27:$H182)</f>
        <v>-18449.166666666668</v>
      </c>
      <c r="K182" s="16">
        <f t="shared" si="28"/>
        <v>0</v>
      </c>
    </row>
    <row r="183" spans="1:11" x14ac:dyDescent="0.25">
      <c r="A183" s="3">
        <f t="shared" si="25"/>
        <v>157</v>
      </c>
      <c r="B183" s="18">
        <f t="shared" si="20"/>
        <v>49585</v>
      </c>
      <c r="C183" s="17">
        <f t="shared" si="29"/>
        <v>-24000.000000000033</v>
      </c>
      <c r="D183" s="17">
        <f t="shared" si="26"/>
        <v>-93.333333333333684</v>
      </c>
      <c r="E183" s="19">
        <f t="shared" si="21"/>
        <v>0</v>
      </c>
      <c r="F183" s="17">
        <f t="shared" si="27"/>
        <v>-93.333333333333684</v>
      </c>
      <c r="G183" s="17">
        <f t="shared" si="22"/>
        <v>166.66666666666666</v>
      </c>
      <c r="H183" s="17">
        <f t="shared" si="23"/>
        <v>-260.00000000000034</v>
      </c>
      <c r="I183" s="17">
        <f t="shared" si="24"/>
        <v>0</v>
      </c>
      <c r="J183" s="17">
        <f>SUM($H$27:$H183)</f>
        <v>-18709.166666666668</v>
      </c>
      <c r="K183" s="16">
        <f t="shared" si="28"/>
        <v>0</v>
      </c>
    </row>
    <row r="184" spans="1:11" x14ac:dyDescent="0.25">
      <c r="A184" s="3">
        <f t="shared" si="25"/>
        <v>158</v>
      </c>
      <c r="B184" s="18">
        <f t="shared" si="20"/>
        <v>49616</v>
      </c>
      <c r="C184" s="17">
        <f t="shared" si="29"/>
        <v>-24166.666666666701</v>
      </c>
      <c r="D184" s="17">
        <f t="shared" si="26"/>
        <v>-95.138888888889284</v>
      </c>
      <c r="E184" s="19">
        <f t="shared" si="21"/>
        <v>0</v>
      </c>
      <c r="F184" s="17">
        <f t="shared" si="27"/>
        <v>-95.138888888889284</v>
      </c>
      <c r="G184" s="17">
        <f t="shared" si="22"/>
        <v>166.66666666666666</v>
      </c>
      <c r="H184" s="17">
        <f t="shared" si="23"/>
        <v>-261.80555555555594</v>
      </c>
      <c r="I184" s="17">
        <f t="shared" si="24"/>
        <v>0</v>
      </c>
      <c r="J184" s="17">
        <f>SUM($H$27:$H184)</f>
        <v>-18970.972222222223</v>
      </c>
      <c r="K184" s="16">
        <f t="shared" si="28"/>
        <v>0</v>
      </c>
    </row>
    <row r="185" spans="1:11" x14ac:dyDescent="0.25">
      <c r="A185" s="3">
        <f t="shared" si="25"/>
        <v>159</v>
      </c>
      <c r="B185" s="18">
        <f t="shared" si="20"/>
        <v>49646</v>
      </c>
      <c r="C185" s="17">
        <f t="shared" si="29"/>
        <v>-24333.333333333369</v>
      </c>
      <c r="D185" s="17">
        <f t="shared" si="26"/>
        <v>-96.944444444444827</v>
      </c>
      <c r="E185" s="19">
        <f t="shared" si="21"/>
        <v>0</v>
      </c>
      <c r="F185" s="17">
        <f t="shared" si="27"/>
        <v>-96.944444444444827</v>
      </c>
      <c r="G185" s="17">
        <f t="shared" si="22"/>
        <v>166.66666666666666</v>
      </c>
      <c r="H185" s="17">
        <f t="shared" si="23"/>
        <v>-263.61111111111148</v>
      </c>
      <c r="I185" s="17">
        <f t="shared" si="24"/>
        <v>0</v>
      </c>
      <c r="J185" s="17">
        <f>SUM($H$27:$H185)</f>
        <v>-19234.583333333336</v>
      </c>
      <c r="K185" s="16">
        <f t="shared" si="28"/>
        <v>0</v>
      </c>
    </row>
    <row r="186" spans="1:11" x14ac:dyDescent="0.25">
      <c r="A186" s="3">
        <f t="shared" si="25"/>
        <v>160</v>
      </c>
      <c r="B186" s="18">
        <f t="shared" si="20"/>
        <v>49677</v>
      </c>
      <c r="C186" s="17">
        <f t="shared" si="29"/>
        <v>-24500.000000000036</v>
      </c>
      <c r="D186" s="17">
        <f t="shared" si="26"/>
        <v>-98.750000000000426</v>
      </c>
      <c r="E186" s="19">
        <f t="shared" si="21"/>
        <v>0</v>
      </c>
      <c r="F186" s="17">
        <f t="shared" si="27"/>
        <v>-98.750000000000426</v>
      </c>
      <c r="G186" s="17">
        <f t="shared" si="22"/>
        <v>166.66666666666666</v>
      </c>
      <c r="H186" s="17">
        <f t="shared" si="23"/>
        <v>-265.41666666666708</v>
      </c>
      <c r="I186" s="17">
        <f t="shared" si="24"/>
        <v>0</v>
      </c>
      <c r="J186" s="17">
        <f>SUM($H$27:$H186)</f>
        <v>-19500.000000000004</v>
      </c>
      <c r="K186" s="16">
        <f t="shared" si="28"/>
        <v>0</v>
      </c>
    </row>
    <row r="187" spans="1:11" x14ac:dyDescent="0.25">
      <c r="A187" s="3">
        <f t="shared" si="25"/>
        <v>161</v>
      </c>
      <c r="B187" s="18">
        <f t="shared" si="20"/>
        <v>49708</v>
      </c>
      <c r="C187" s="17">
        <f t="shared" si="29"/>
        <v>-24666.666666666704</v>
      </c>
      <c r="D187" s="17">
        <f t="shared" si="26"/>
        <v>-100.55555555555597</v>
      </c>
      <c r="E187" s="19">
        <f t="shared" si="21"/>
        <v>0</v>
      </c>
      <c r="F187" s="17">
        <f t="shared" si="27"/>
        <v>-100.55555555555597</v>
      </c>
      <c r="G187" s="17">
        <f t="shared" si="22"/>
        <v>166.66666666666666</v>
      </c>
      <c r="H187" s="17">
        <f t="shared" si="23"/>
        <v>-267.22222222222263</v>
      </c>
      <c r="I187" s="17">
        <f t="shared" si="24"/>
        <v>0</v>
      </c>
      <c r="J187" s="17">
        <f>SUM($H$27:$H187)</f>
        <v>-19767.222222222226</v>
      </c>
      <c r="K187" s="16">
        <f t="shared" si="28"/>
        <v>0</v>
      </c>
    </row>
    <row r="188" spans="1:11" x14ac:dyDescent="0.25">
      <c r="A188" s="3">
        <f t="shared" si="25"/>
        <v>162</v>
      </c>
      <c r="B188" s="18">
        <f t="shared" si="20"/>
        <v>49737</v>
      </c>
      <c r="C188" s="17">
        <f t="shared" si="29"/>
        <v>-24833.333333333372</v>
      </c>
      <c r="D188" s="17">
        <f t="shared" si="26"/>
        <v>-102.36111111111157</v>
      </c>
      <c r="E188" s="19">
        <f t="shared" si="21"/>
        <v>0</v>
      </c>
      <c r="F188" s="17">
        <f t="shared" si="27"/>
        <v>-102.36111111111157</v>
      </c>
      <c r="G188" s="17">
        <f t="shared" si="22"/>
        <v>166.66666666666666</v>
      </c>
      <c r="H188" s="17">
        <f t="shared" si="23"/>
        <v>-269.02777777777823</v>
      </c>
      <c r="I188" s="17">
        <f t="shared" si="24"/>
        <v>0</v>
      </c>
      <c r="J188" s="17">
        <f>SUM($H$27:$H188)</f>
        <v>-20036.250000000004</v>
      </c>
      <c r="K188" s="16">
        <f t="shared" si="28"/>
        <v>0</v>
      </c>
    </row>
    <row r="189" spans="1:11" x14ac:dyDescent="0.25">
      <c r="A189" s="3">
        <f t="shared" si="25"/>
        <v>163</v>
      </c>
      <c r="B189" s="18">
        <f t="shared" si="20"/>
        <v>49768</v>
      </c>
      <c r="C189" s="17">
        <f t="shared" si="29"/>
        <v>-25000.00000000004</v>
      </c>
      <c r="D189" s="17">
        <f t="shared" si="26"/>
        <v>-104.16666666666711</v>
      </c>
      <c r="E189" s="19">
        <f t="shared" si="21"/>
        <v>0</v>
      </c>
      <c r="F189" s="17">
        <f t="shared" si="27"/>
        <v>-104.16666666666711</v>
      </c>
      <c r="G189" s="17">
        <f t="shared" si="22"/>
        <v>166.66666666666666</v>
      </c>
      <c r="H189" s="17">
        <f t="shared" si="23"/>
        <v>-270.83333333333377</v>
      </c>
      <c r="I189" s="17">
        <f t="shared" si="24"/>
        <v>0</v>
      </c>
      <c r="J189" s="17">
        <f>SUM($H$27:$H189)</f>
        <v>-20307.083333333336</v>
      </c>
      <c r="K189" s="16">
        <f t="shared" si="28"/>
        <v>0</v>
      </c>
    </row>
    <row r="190" spans="1:11" x14ac:dyDescent="0.25">
      <c r="A190" s="3">
        <f t="shared" si="25"/>
        <v>164</v>
      </c>
      <c r="B190" s="18">
        <f t="shared" si="20"/>
        <v>49798</v>
      </c>
      <c r="C190" s="17">
        <f t="shared" si="29"/>
        <v>-25166.666666666708</v>
      </c>
      <c r="D190" s="17">
        <f t="shared" si="26"/>
        <v>-105.97222222222271</v>
      </c>
      <c r="E190" s="19">
        <f t="shared" si="21"/>
        <v>0</v>
      </c>
      <c r="F190" s="17">
        <f t="shared" si="27"/>
        <v>-105.97222222222271</v>
      </c>
      <c r="G190" s="17">
        <f t="shared" si="22"/>
        <v>166.66666666666666</v>
      </c>
      <c r="H190" s="17">
        <f t="shared" si="23"/>
        <v>-272.63888888888937</v>
      </c>
      <c r="I190" s="17">
        <f t="shared" si="24"/>
        <v>0</v>
      </c>
      <c r="J190" s="17">
        <f>SUM($H$27:$H190)</f>
        <v>-20579.722222222226</v>
      </c>
      <c r="K190" s="16">
        <f t="shared" si="28"/>
        <v>0</v>
      </c>
    </row>
    <row r="191" spans="1:11" x14ac:dyDescent="0.25">
      <c r="A191" s="3">
        <f t="shared" si="25"/>
        <v>165</v>
      </c>
      <c r="B191" s="18">
        <f t="shared" si="20"/>
        <v>49829</v>
      </c>
      <c r="C191" s="17">
        <f t="shared" si="29"/>
        <v>-25333.333333333376</v>
      </c>
      <c r="D191" s="17">
        <f t="shared" si="26"/>
        <v>-107.77777777777825</v>
      </c>
      <c r="E191" s="19">
        <f t="shared" si="21"/>
        <v>0</v>
      </c>
      <c r="F191" s="17">
        <f t="shared" si="27"/>
        <v>-107.77777777777825</v>
      </c>
      <c r="G191" s="17">
        <f t="shared" si="22"/>
        <v>166.66666666666666</v>
      </c>
      <c r="H191" s="17">
        <f t="shared" si="23"/>
        <v>-274.44444444444491</v>
      </c>
      <c r="I191" s="17">
        <f t="shared" si="24"/>
        <v>0</v>
      </c>
      <c r="J191" s="17">
        <f>SUM($H$27:$H191)</f>
        <v>-20854.166666666672</v>
      </c>
      <c r="K191" s="16">
        <f t="shared" si="28"/>
        <v>0</v>
      </c>
    </row>
    <row r="192" spans="1:11" x14ac:dyDescent="0.25">
      <c r="A192" s="3">
        <f t="shared" si="25"/>
        <v>166</v>
      </c>
      <c r="B192" s="18">
        <f t="shared" si="20"/>
        <v>49859</v>
      </c>
      <c r="C192" s="17">
        <f t="shared" si="29"/>
        <v>-25500.000000000044</v>
      </c>
      <c r="D192" s="17">
        <f t="shared" si="26"/>
        <v>-109.5833333333338</v>
      </c>
      <c r="E192" s="19">
        <f t="shared" si="21"/>
        <v>0</v>
      </c>
      <c r="F192" s="17">
        <f t="shared" si="27"/>
        <v>-109.5833333333338</v>
      </c>
      <c r="G192" s="17">
        <f t="shared" si="22"/>
        <v>166.66666666666666</v>
      </c>
      <c r="H192" s="17">
        <f t="shared" si="23"/>
        <v>-276.25000000000045</v>
      </c>
      <c r="I192" s="17">
        <f t="shared" si="24"/>
        <v>0</v>
      </c>
      <c r="J192" s="17">
        <f>SUM($H$27:$H192)</f>
        <v>-21130.416666666672</v>
      </c>
      <c r="K192" s="16">
        <f t="shared" si="28"/>
        <v>0</v>
      </c>
    </row>
    <row r="193" spans="1:11" x14ac:dyDescent="0.25">
      <c r="A193" s="3">
        <f t="shared" si="25"/>
        <v>167</v>
      </c>
      <c r="B193" s="18">
        <f t="shared" si="20"/>
        <v>49890</v>
      </c>
      <c r="C193" s="17">
        <f t="shared" si="29"/>
        <v>-25666.666666666712</v>
      </c>
      <c r="D193" s="17">
        <f t="shared" si="26"/>
        <v>-111.3888888888894</v>
      </c>
      <c r="E193" s="19">
        <f t="shared" si="21"/>
        <v>0</v>
      </c>
      <c r="F193" s="17">
        <f t="shared" si="27"/>
        <v>-111.3888888888894</v>
      </c>
      <c r="G193" s="17">
        <f t="shared" si="22"/>
        <v>166.66666666666666</v>
      </c>
      <c r="H193" s="17">
        <f t="shared" si="23"/>
        <v>-278.05555555555605</v>
      </c>
      <c r="I193" s="17">
        <f t="shared" si="24"/>
        <v>0</v>
      </c>
      <c r="J193" s="17">
        <f>SUM($H$27:$H193)</f>
        <v>-21408.472222222226</v>
      </c>
      <c r="K193" s="16">
        <f t="shared" si="28"/>
        <v>0</v>
      </c>
    </row>
    <row r="194" spans="1:11" x14ac:dyDescent="0.25">
      <c r="A194" s="3">
        <f t="shared" si="25"/>
        <v>168</v>
      </c>
      <c r="B194" s="18">
        <f t="shared" si="20"/>
        <v>49921</v>
      </c>
      <c r="C194" s="17">
        <f t="shared" si="29"/>
        <v>-25833.333333333379</v>
      </c>
      <c r="D194" s="17">
        <f t="shared" si="26"/>
        <v>-113.19444444444494</v>
      </c>
      <c r="E194" s="19">
        <f t="shared" si="21"/>
        <v>0</v>
      </c>
      <c r="F194" s="17">
        <f t="shared" si="27"/>
        <v>-113.19444444444494</v>
      </c>
      <c r="G194" s="17">
        <f t="shared" si="22"/>
        <v>166.66666666666666</v>
      </c>
      <c r="H194" s="17">
        <f t="shared" si="23"/>
        <v>-279.8611111111116</v>
      </c>
      <c r="I194" s="17">
        <f t="shared" si="24"/>
        <v>0</v>
      </c>
      <c r="J194" s="17">
        <f>SUM($H$27:$H194)</f>
        <v>-21688.333333333339</v>
      </c>
      <c r="K194" s="16">
        <f t="shared" si="28"/>
        <v>0</v>
      </c>
    </row>
    <row r="195" spans="1:11" x14ac:dyDescent="0.25">
      <c r="A195" s="3">
        <f t="shared" si="25"/>
        <v>169</v>
      </c>
      <c r="B195" s="18">
        <f t="shared" si="20"/>
        <v>49951</v>
      </c>
      <c r="C195" s="17">
        <f t="shared" si="29"/>
        <v>-26000.000000000047</v>
      </c>
      <c r="D195" s="17">
        <f t="shared" si="26"/>
        <v>-115.00000000000054</v>
      </c>
      <c r="E195" s="19">
        <f t="shared" si="21"/>
        <v>0</v>
      </c>
      <c r="F195" s="17">
        <f t="shared" si="27"/>
        <v>-115.00000000000054</v>
      </c>
      <c r="G195" s="17">
        <f t="shared" si="22"/>
        <v>166.66666666666666</v>
      </c>
      <c r="H195" s="17">
        <f t="shared" si="23"/>
        <v>-281.6666666666672</v>
      </c>
      <c r="I195" s="17">
        <f t="shared" si="24"/>
        <v>0</v>
      </c>
      <c r="J195" s="17">
        <f>SUM($H$27:$H195)</f>
        <v>-21970.000000000007</v>
      </c>
      <c r="K195" s="16">
        <f t="shared" si="28"/>
        <v>0</v>
      </c>
    </row>
    <row r="196" spans="1:11" x14ac:dyDescent="0.25">
      <c r="A196" s="3">
        <f t="shared" si="25"/>
        <v>170</v>
      </c>
      <c r="B196" s="18">
        <f t="shared" si="20"/>
        <v>49982</v>
      </c>
      <c r="C196" s="17">
        <f t="shared" si="29"/>
        <v>-26166.666666666715</v>
      </c>
      <c r="D196" s="17">
        <f t="shared" si="26"/>
        <v>-116.80555555555608</v>
      </c>
      <c r="E196" s="19">
        <f t="shared" si="21"/>
        <v>0</v>
      </c>
      <c r="F196" s="17">
        <f t="shared" si="27"/>
        <v>-116.80555555555608</v>
      </c>
      <c r="G196" s="17">
        <f t="shared" si="22"/>
        <v>166.66666666666666</v>
      </c>
      <c r="H196" s="17">
        <f t="shared" si="23"/>
        <v>-283.47222222222274</v>
      </c>
      <c r="I196" s="17">
        <f t="shared" si="24"/>
        <v>0</v>
      </c>
      <c r="J196" s="17">
        <f>SUM($H$27:$H196)</f>
        <v>-22253.47222222223</v>
      </c>
      <c r="K196" s="16">
        <f t="shared" si="28"/>
        <v>0</v>
      </c>
    </row>
    <row r="197" spans="1:11" x14ac:dyDescent="0.25">
      <c r="A197" s="3">
        <f t="shared" si="25"/>
        <v>171</v>
      </c>
      <c r="B197" s="18">
        <f t="shared" si="20"/>
        <v>50012</v>
      </c>
      <c r="C197" s="17">
        <f t="shared" si="29"/>
        <v>-26333.333333333383</v>
      </c>
      <c r="D197" s="17">
        <f t="shared" si="26"/>
        <v>-118.61111111111168</v>
      </c>
      <c r="E197" s="19">
        <f t="shared" si="21"/>
        <v>0</v>
      </c>
      <c r="F197" s="17">
        <f t="shared" si="27"/>
        <v>-118.61111111111168</v>
      </c>
      <c r="G197" s="17">
        <f t="shared" si="22"/>
        <v>166.66666666666666</v>
      </c>
      <c r="H197" s="17">
        <f t="shared" si="23"/>
        <v>-285.27777777777834</v>
      </c>
      <c r="I197" s="17">
        <f t="shared" si="24"/>
        <v>0</v>
      </c>
      <c r="J197" s="17">
        <f>SUM($H$27:$H197)</f>
        <v>-22538.750000000007</v>
      </c>
      <c r="K197" s="16">
        <f t="shared" si="28"/>
        <v>0</v>
      </c>
    </row>
    <row r="198" spans="1:11" x14ac:dyDescent="0.25">
      <c r="A198" s="3">
        <f t="shared" si="25"/>
        <v>172</v>
      </c>
      <c r="B198" s="18">
        <f t="shared" si="20"/>
        <v>50043</v>
      </c>
      <c r="C198" s="17">
        <f t="shared" si="29"/>
        <v>-26500.000000000051</v>
      </c>
      <c r="D198" s="17">
        <f t="shared" si="26"/>
        <v>-120.41666666666723</v>
      </c>
      <c r="E198" s="19">
        <f t="shared" si="21"/>
        <v>0</v>
      </c>
      <c r="F198" s="17">
        <f t="shared" si="27"/>
        <v>-120.41666666666723</v>
      </c>
      <c r="G198" s="17">
        <f t="shared" si="22"/>
        <v>166.66666666666666</v>
      </c>
      <c r="H198" s="17">
        <f t="shared" si="23"/>
        <v>-287.08333333333388</v>
      </c>
      <c r="I198" s="17">
        <f t="shared" si="24"/>
        <v>0</v>
      </c>
      <c r="J198" s="17">
        <f>SUM($H$27:$H198)</f>
        <v>-22825.833333333339</v>
      </c>
      <c r="K198" s="16">
        <f t="shared" si="28"/>
        <v>0</v>
      </c>
    </row>
    <row r="199" spans="1:11" x14ac:dyDescent="0.25">
      <c r="A199" s="3">
        <f t="shared" si="25"/>
        <v>173</v>
      </c>
      <c r="B199" s="18">
        <f t="shared" si="20"/>
        <v>50074</v>
      </c>
      <c r="C199" s="17">
        <f t="shared" si="29"/>
        <v>-26666.666666666719</v>
      </c>
      <c r="D199" s="17">
        <f t="shared" si="26"/>
        <v>-122.22222222222283</v>
      </c>
      <c r="E199" s="19">
        <f t="shared" si="21"/>
        <v>0</v>
      </c>
      <c r="F199" s="17">
        <f t="shared" si="27"/>
        <v>-122.22222222222283</v>
      </c>
      <c r="G199" s="17">
        <f t="shared" si="22"/>
        <v>166.66666666666666</v>
      </c>
      <c r="H199" s="17">
        <f t="shared" si="23"/>
        <v>-288.88888888888948</v>
      </c>
      <c r="I199" s="17">
        <f t="shared" si="24"/>
        <v>0</v>
      </c>
      <c r="J199" s="17">
        <f>SUM($H$27:$H199)</f>
        <v>-23114.72222222223</v>
      </c>
      <c r="K199" s="16">
        <f t="shared" si="28"/>
        <v>0</v>
      </c>
    </row>
    <row r="200" spans="1:11" x14ac:dyDescent="0.25">
      <c r="A200" s="3">
        <f t="shared" si="25"/>
        <v>174</v>
      </c>
      <c r="B200" s="18">
        <f t="shared" si="20"/>
        <v>50102</v>
      </c>
      <c r="C200" s="17">
        <f t="shared" si="29"/>
        <v>-26833.333333333387</v>
      </c>
      <c r="D200" s="17">
        <f t="shared" si="26"/>
        <v>-124.02777777777837</v>
      </c>
      <c r="E200" s="19">
        <f t="shared" si="21"/>
        <v>0</v>
      </c>
      <c r="F200" s="17">
        <f t="shared" si="27"/>
        <v>-124.02777777777837</v>
      </c>
      <c r="G200" s="17">
        <f t="shared" si="22"/>
        <v>166.66666666666666</v>
      </c>
      <c r="H200" s="17">
        <f t="shared" si="23"/>
        <v>-290.69444444444503</v>
      </c>
      <c r="I200" s="17">
        <f t="shared" si="24"/>
        <v>0</v>
      </c>
      <c r="J200" s="17">
        <f>SUM($H$27:$H200)</f>
        <v>-23405.416666666675</v>
      </c>
      <c r="K200" s="16">
        <f t="shared" si="28"/>
        <v>0</v>
      </c>
    </row>
    <row r="201" spans="1:11" x14ac:dyDescent="0.25">
      <c r="A201" s="3">
        <f t="shared" si="25"/>
        <v>175</v>
      </c>
      <c r="B201" s="18">
        <f t="shared" si="20"/>
        <v>50133</v>
      </c>
      <c r="C201" s="17">
        <f t="shared" si="29"/>
        <v>-27000.000000000055</v>
      </c>
      <c r="D201" s="17">
        <f t="shared" si="26"/>
        <v>-125.83333333333397</v>
      </c>
      <c r="E201" s="19">
        <f t="shared" si="21"/>
        <v>0</v>
      </c>
      <c r="F201" s="17">
        <f t="shared" si="27"/>
        <v>-125.83333333333397</v>
      </c>
      <c r="G201" s="17">
        <f t="shared" si="22"/>
        <v>166.66666666666666</v>
      </c>
      <c r="H201" s="17">
        <f t="shared" si="23"/>
        <v>-292.50000000000063</v>
      </c>
      <c r="I201" s="17">
        <f t="shared" si="24"/>
        <v>0</v>
      </c>
      <c r="J201" s="17">
        <f>SUM($H$27:$H201)</f>
        <v>-23697.916666666675</v>
      </c>
      <c r="K201" s="16">
        <f t="shared" si="28"/>
        <v>0</v>
      </c>
    </row>
    <row r="202" spans="1:11" x14ac:dyDescent="0.25">
      <c r="A202" s="3">
        <f t="shared" si="25"/>
        <v>176</v>
      </c>
      <c r="B202" s="18">
        <f t="shared" si="20"/>
        <v>50163</v>
      </c>
      <c r="C202" s="17">
        <f t="shared" si="29"/>
        <v>-27166.666666666722</v>
      </c>
      <c r="D202" s="17">
        <f t="shared" si="26"/>
        <v>-127.63888888888951</v>
      </c>
      <c r="E202" s="19">
        <f t="shared" si="21"/>
        <v>0</v>
      </c>
      <c r="F202" s="17">
        <f t="shared" si="27"/>
        <v>-127.63888888888951</v>
      </c>
      <c r="G202" s="17">
        <f t="shared" si="22"/>
        <v>166.66666666666666</v>
      </c>
      <c r="H202" s="17">
        <f t="shared" si="23"/>
        <v>-294.30555555555617</v>
      </c>
      <c r="I202" s="17">
        <f t="shared" si="24"/>
        <v>0</v>
      </c>
      <c r="J202" s="17">
        <f>SUM($H$27:$H202)</f>
        <v>-23992.22222222223</v>
      </c>
      <c r="K202" s="16">
        <f t="shared" si="28"/>
        <v>0</v>
      </c>
    </row>
    <row r="203" spans="1:11" x14ac:dyDescent="0.25">
      <c r="A203" s="3">
        <f t="shared" si="25"/>
        <v>177</v>
      </c>
      <c r="B203" s="18">
        <f t="shared" si="20"/>
        <v>50194</v>
      </c>
      <c r="C203" s="17">
        <f t="shared" si="29"/>
        <v>-27333.33333333339</v>
      </c>
      <c r="D203" s="17">
        <f t="shared" si="26"/>
        <v>-129.44444444444505</v>
      </c>
      <c r="E203" s="19">
        <f t="shared" si="21"/>
        <v>0</v>
      </c>
      <c r="F203" s="17">
        <f t="shared" si="27"/>
        <v>-129.44444444444505</v>
      </c>
      <c r="G203" s="17">
        <f t="shared" si="22"/>
        <v>166.66666666666666</v>
      </c>
      <c r="H203" s="17">
        <f t="shared" si="23"/>
        <v>-296.11111111111171</v>
      </c>
      <c r="I203" s="17">
        <f t="shared" si="24"/>
        <v>0</v>
      </c>
      <c r="J203" s="17">
        <f>SUM($H$27:$H203)</f>
        <v>-24288.333333333343</v>
      </c>
      <c r="K203" s="16">
        <f t="shared" si="28"/>
        <v>0</v>
      </c>
    </row>
    <row r="204" spans="1:11" x14ac:dyDescent="0.25">
      <c r="A204" s="3">
        <f t="shared" si="25"/>
        <v>178</v>
      </c>
      <c r="B204" s="18">
        <f t="shared" si="20"/>
        <v>50224</v>
      </c>
      <c r="C204" s="17">
        <f t="shared" si="29"/>
        <v>-27500.000000000058</v>
      </c>
      <c r="D204" s="17">
        <f t="shared" si="26"/>
        <v>-131.25000000000065</v>
      </c>
      <c r="E204" s="19">
        <f t="shared" si="21"/>
        <v>0</v>
      </c>
      <c r="F204" s="17">
        <f t="shared" si="27"/>
        <v>-131.25000000000065</v>
      </c>
      <c r="G204" s="17">
        <f t="shared" si="22"/>
        <v>166.66666666666666</v>
      </c>
      <c r="H204" s="17">
        <f t="shared" si="23"/>
        <v>-297.91666666666731</v>
      </c>
      <c r="I204" s="17">
        <f t="shared" si="24"/>
        <v>0</v>
      </c>
      <c r="J204" s="17">
        <f>SUM($H$27:$H204)</f>
        <v>-24586.250000000011</v>
      </c>
      <c r="K204" s="16">
        <f t="shared" si="28"/>
        <v>0</v>
      </c>
    </row>
    <row r="205" spans="1:11" x14ac:dyDescent="0.25">
      <c r="A205" s="3">
        <f t="shared" si="25"/>
        <v>179</v>
      </c>
      <c r="B205" s="18">
        <f t="shared" si="20"/>
        <v>50255</v>
      </c>
      <c r="C205" s="17">
        <f t="shared" si="29"/>
        <v>-27666.666666666726</v>
      </c>
      <c r="D205" s="17">
        <f t="shared" si="26"/>
        <v>-133.0555555555562</v>
      </c>
      <c r="E205" s="19">
        <f t="shared" si="21"/>
        <v>0</v>
      </c>
      <c r="F205" s="17">
        <f t="shared" si="27"/>
        <v>-133.0555555555562</v>
      </c>
      <c r="G205" s="17">
        <f t="shared" si="22"/>
        <v>166.66666666666666</v>
      </c>
      <c r="H205" s="17">
        <f t="shared" si="23"/>
        <v>-299.72222222222285</v>
      </c>
      <c r="I205" s="17">
        <f t="shared" si="24"/>
        <v>0</v>
      </c>
      <c r="J205" s="17">
        <f>SUM($H$27:$H205)</f>
        <v>-24885.972222222234</v>
      </c>
      <c r="K205" s="16">
        <f t="shared" si="28"/>
        <v>0</v>
      </c>
    </row>
    <row r="206" spans="1:11" x14ac:dyDescent="0.25">
      <c r="A206" s="3">
        <f t="shared" si="25"/>
        <v>180</v>
      </c>
      <c r="B206" s="18">
        <f t="shared" si="20"/>
        <v>50286</v>
      </c>
      <c r="C206" s="17">
        <f t="shared" si="29"/>
        <v>-27833.333333333394</v>
      </c>
      <c r="D206" s="17">
        <f t="shared" si="26"/>
        <v>-134.8611111111118</v>
      </c>
      <c r="E206" s="19">
        <f t="shared" si="21"/>
        <v>0</v>
      </c>
      <c r="F206" s="17">
        <f t="shared" si="27"/>
        <v>-134.8611111111118</v>
      </c>
      <c r="G206" s="17">
        <f t="shared" si="22"/>
        <v>166.66666666666666</v>
      </c>
      <c r="H206" s="17">
        <f t="shared" si="23"/>
        <v>-301.52777777777845</v>
      </c>
      <c r="I206" s="17">
        <f t="shared" si="24"/>
        <v>0</v>
      </c>
      <c r="J206" s="17">
        <f>SUM($H$27:$H206)</f>
        <v>-25187.500000000011</v>
      </c>
      <c r="K206" s="16">
        <f t="shared" si="28"/>
        <v>0</v>
      </c>
    </row>
    <row r="207" spans="1:11" x14ac:dyDescent="0.25">
      <c r="A207" s="3">
        <f t="shared" si="25"/>
        <v>181</v>
      </c>
      <c r="B207" s="18">
        <f t="shared" si="20"/>
        <v>50316</v>
      </c>
      <c r="C207" s="17">
        <f t="shared" si="29"/>
        <v>-28000.000000000062</v>
      </c>
      <c r="D207" s="17">
        <f t="shared" si="26"/>
        <v>-136.66666666666734</v>
      </c>
      <c r="E207" s="19">
        <f t="shared" si="21"/>
        <v>0</v>
      </c>
      <c r="F207" s="17">
        <f t="shared" si="27"/>
        <v>-136.66666666666734</v>
      </c>
      <c r="G207" s="17">
        <f t="shared" si="22"/>
        <v>166.66666666666666</v>
      </c>
      <c r="H207" s="17">
        <f t="shared" si="23"/>
        <v>-303.333333333334</v>
      </c>
      <c r="I207" s="17">
        <f t="shared" si="24"/>
        <v>0</v>
      </c>
      <c r="J207" s="17">
        <f>SUM($H$27:$H207)</f>
        <v>-25490.833333333347</v>
      </c>
      <c r="K207" s="16">
        <f t="shared" si="28"/>
        <v>0</v>
      </c>
    </row>
    <row r="208" spans="1:11" x14ac:dyDescent="0.25">
      <c r="A208" s="3">
        <f t="shared" si="25"/>
        <v>182</v>
      </c>
      <c r="B208" s="18">
        <f t="shared" si="20"/>
        <v>50347</v>
      </c>
      <c r="C208" s="17">
        <f t="shared" si="29"/>
        <v>-28166.66666666673</v>
      </c>
      <c r="D208" s="17">
        <f t="shared" si="26"/>
        <v>-138.47222222222294</v>
      </c>
      <c r="E208" s="19">
        <f t="shared" si="21"/>
        <v>0</v>
      </c>
      <c r="F208" s="17">
        <f t="shared" si="27"/>
        <v>-138.47222222222294</v>
      </c>
      <c r="G208" s="17">
        <f t="shared" si="22"/>
        <v>166.66666666666666</v>
      </c>
      <c r="H208" s="17">
        <f t="shared" si="23"/>
        <v>-305.1388888888896</v>
      </c>
      <c r="I208" s="17">
        <f t="shared" si="24"/>
        <v>0</v>
      </c>
      <c r="J208" s="17">
        <f>SUM($H$27:$H208)</f>
        <v>-25795.972222222237</v>
      </c>
      <c r="K208" s="16">
        <f t="shared" si="28"/>
        <v>0</v>
      </c>
    </row>
    <row r="209" spans="1:11" x14ac:dyDescent="0.25">
      <c r="A209" s="3">
        <f t="shared" si="25"/>
        <v>183</v>
      </c>
      <c r="B209" s="18">
        <f t="shared" si="20"/>
        <v>50377</v>
      </c>
      <c r="C209" s="17">
        <f t="shared" si="29"/>
        <v>-28333.333333333398</v>
      </c>
      <c r="D209" s="17">
        <f t="shared" si="26"/>
        <v>-140.27777777777848</v>
      </c>
      <c r="E209" s="19">
        <f t="shared" si="21"/>
        <v>0</v>
      </c>
      <c r="F209" s="17">
        <f t="shared" si="27"/>
        <v>-140.27777777777848</v>
      </c>
      <c r="G209" s="17">
        <f t="shared" si="22"/>
        <v>166.66666666666666</v>
      </c>
      <c r="H209" s="17">
        <f t="shared" si="23"/>
        <v>-306.94444444444514</v>
      </c>
      <c r="I209" s="17">
        <f t="shared" si="24"/>
        <v>0</v>
      </c>
      <c r="J209" s="17">
        <f>SUM($H$27:$H209)</f>
        <v>-26102.916666666682</v>
      </c>
      <c r="K209" s="16">
        <f t="shared" si="28"/>
        <v>0</v>
      </c>
    </row>
    <row r="210" spans="1:11" x14ac:dyDescent="0.25">
      <c r="A210" s="3">
        <f t="shared" si="25"/>
        <v>184</v>
      </c>
      <c r="B210" s="18">
        <f t="shared" si="20"/>
        <v>50408</v>
      </c>
      <c r="C210" s="17">
        <f t="shared" si="29"/>
        <v>-28500.000000000065</v>
      </c>
      <c r="D210" s="17">
        <f t="shared" si="26"/>
        <v>-142.08333333333408</v>
      </c>
      <c r="E210" s="19">
        <f t="shared" si="21"/>
        <v>0</v>
      </c>
      <c r="F210" s="17">
        <f t="shared" si="27"/>
        <v>-142.08333333333408</v>
      </c>
      <c r="G210" s="17">
        <f t="shared" si="22"/>
        <v>166.66666666666666</v>
      </c>
      <c r="H210" s="17">
        <f t="shared" si="23"/>
        <v>-308.75000000000074</v>
      </c>
      <c r="I210" s="17">
        <f t="shared" si="24"/>
        <v>0</v>
      </c>
      <c r="J210" s="17">
        <f>SUM($H$27:$H210)</f>
        <v>-26411.666666666682</v>
      </c>
      <c r="K210" s="16">
        <f t="shared" si="28"/>
        <v>0</v>
      </c>
    </row>
    <row r="211" spans="1:11" x14ac:dyDescent="0.25">
      <c r="A211" s="3">
        <f t="shared" si="25"/>
        <v>185</v>
      </c>
      <c r="B211" s="18">
        <f t="shared" si="20"/>
        <v>50439</v>
      </c>
      <c r="C211" s="17">
        <f t="shared" si="29"/>
        <v>-28666.666666666733</v>
      </c>
      <c r="D211" s="17">
        <f t="shared" si="26"/>
        <v>-143.88888888888962</v>
      </c>
      <c r="E211" s="19">
        <f t="shared" si="21"/>
        <v>0</v>
      </c>
      <c r="F211" s="17">
        <f t="shared" si="27"/>
        <v>-143.88888888888962</v>
      </c>
      <c r="G211" s="17">
        <f t="shared" si="22"/>
        <v>166.66666666666666</v>
      </c>
      <c r="H211" s="17">
        <f t="shared" si="23"/>
        <v>-310.55555555555628</v>
      </c>
      <c r="I211" s="17">
        <f t="shared" si="24"/>
        <v>0</v>
      </c>
      <c r="J211" s="17">
        <f>SUM($H$27:$H211)</f>
        <v>-26722.222222222237</v>
      </c>
      <c r="K211" s="16">
        <f t="shared" si="28"/>
        <v>0</v>
      </c>
    </row>
    <row r="212" spans="1:11" x14ac:dyDescent="0.25">
      <c r="A212" s="3">
        <f t="shared" si="25"/>
        <v>186</v>
      </c>
      <c r="B212" s="18">
        <f t="shared" si="20"/>
        <v>50467</v>
      </c>
      <c r="C212" s="17">
        <f t="shared" si="29"/>
        <v>-28833.333333333401</v>
      </c>
      <c r="D212" s="17">
        <f t="shared" si="26"/>
        <v>-145.69444444444522</v>
      </c>
      <c r="E212" s="19">
        <f t="shared" si="21"/>
        <v>0</v>
      </c>
      <c r="F212" s="17">
        <f t="shared" si="27"/>
        <v>-145.69444444444522</v>
      </c>
      <c r="G212" s="17">
        <f t="shared" si="22"/>
        <v>166.66666666666666</v>
      </c>
      <c r="H212" s="17">
        <f t="shared" si="23"/>
        <v>-312.36111111111188</v>
      </c>
      <c r="I212" s="17">
        <f t="shared" si="24"/>
        <v>0</v>
      </c>
      <c r="J212" s="17">
        <f>SUM($H$27:$H212)</f>
        <v>-27034.58333333335</v>
      </c>
      <c r="K212" s="16">
        <f t="shared" si="28"/>
        <v>0</v>
      </c>
    </row>
    <row r="213" spans="1:11" x14ac:dyDescent="0.25">
      <c r="A213" s="3">
        <f t="shared" si="25"/>
        <v>187</v>
      </c>
      <c r="B213" s="18">
        <f t="shared" si="20"/>
        <v>50498</v>
      </c>
      <c r="C213" s="17">
        <f t="shared" si="29"/>
        <v>-29000.000000000069</v>
      </c>
      <c r="D213" s="17">
        <f t="shared" si="26"/>
        <v>-147.50000000000077</v>
      </c>
      <c r="E213" s="19">
        <f t="shared" si="21"/>
        <v>0</v>
      </c>
      <c r="F213" s="17">
        <f t="shared" si="27"/>
        <v>-147.50000000000077</v>
      </c>
      <c r="G213" s="17">
        <f t="shared" si="22"/>
        <v>166.66666666666666</v>
      </c>
      <c r="H213" s="17">
        <f t="shared" si="23"/>
        <v>-314.16666666666742</v>
      </c>
      <c r="I213" s="17">
        <f t="shared" si="24"/>
        <v>0</v>
      </c>
      <c r="J213" s="17">
        <f>SUM($H$27:$H213)</f>
        <v>-27348.750000000018</v>
      </c>
      <c r="K213" s="16">
        <f t="shared" si="28"/>
        <v>0</v>
      </c>
    </row>
    <row r="214" spans="1:11" x14ac:dyDescent="0.25">
      <c r="A214" s="3">
        <f t="shared" si="25"/>
        <v>188</v>
      </c>
      <c r="B214" s="18">
        <f t="shared" si="20"/>
        <v>50528</v>
      </c>
      <c r="C214" s="17">
        <f t="shared" si="29"/>
        <v>-29166.666666666737</v>
      </c>
      <c r="D214" s="17">
        <f t="shared" si="26"/>
        <v>-149.30555555555631</v>
      </c>
      <c r="E214" s="19">
        <f t="shared" si="21"/>
        <v>0</v>
      </c>
      <c r="F214" s="17">
        <f t="shared" si="27"/>
        <v>-149.30555555555631</v>
      </c>
      <c r="G214" s="17">
        <f t="shared" si="22"/>
        <v>166.66666666666666</v>
      </c>
      <c r="H214" s="17">
        <f t="shared" si="23"/>
        <v>-315.97222222222297</v>
      </c>
      <c r="I214" s="17">
        <f t="shared" si="24"/>
        <v>0</v>
      </c>
      <c r="J214" s="17">
        <f>SUM($H$27:$H214)</f>
        <v>-27664.722222222241</v>
      </c>
      <c r="K214" s="16">
        <f t="shared" si="28"/>
        <v>0</v>
      </c>
    </row>
    <row r="215" spans="1:11" x14ac:dyDescent="0.25">
      <c r="A215" s="3">
        <f t="shared" si="25"/>
        <v>189</v>
      </c>
      <c r="B215" s="18">
        <f t="shared" si="20"/>
        <v>50559</v>
      </c>
      <c r="C215" s="17">
        <f t="shared" si="29"/>
        <v>-29333.333333333405</v>
      </c>
      <c r="D215" s="17">
        <f t="shared" si="26"/>
        <v>-151.11111111111191</v>
      </c>
      <c r="E215" s="19">
        <f t="shared" si="21"/>
        <v>0</v>
      </c>
      <c r="F215" s="17">
        <f t="shared" si="27"/>
        <v>-151.11111111111191</v>
      </c>
      <c r="G215" s="17">
        <f t="shared" si="22"/>
        <v>166.66666666666666</v>
      </c>
      <c r="H215" s="17">
        <f t="shared" si="23"/>
        <v>-317.77777777777857</v>
      </c>
      <c r="I215" s="17">
        <f t="shared" si="24"/>
        <v>0</v>
      </c>
      <c r="J215" s="17">
        <f>SUM($H$27:$H215)</f>
        <v>-27982.500000000018</v>
      </c>
      <c r="K215" s="16">
        <f t="shared" si="28"/>
        <v>0</v>
      </c>
    </row>
    <row r="216" spans="1:11" x14ac:dyDescent="0.25">
      <c r="A216" s="3">
        <f t="shared" si="25"/>
        <v>190</v>
      </c>
      <c r="B216" s="18">
        <f t="shared" si="20"/>
        <v>50589</v>
      </c>
      <c r="C216" s="17">
        <f t="shared" si="29"/>
        <v>-29500.000000000073</v>
      </c>
      <c r="D216" s="17">
        <f t="shared" si="26"/>
        <v>-152.91666666666745</v>
      </c>
      <c r="E216" s="19">
        <f t="shared" si="21"/>
        <v>0</v>
      </c>
      <c r="F216" s="17">
        <f t="shared" si="27"/>
        <v>-152.91666666666745</v>
      </c>
      <c r="G216" s="17">
        <f t="shared" si="22"/>
        <v>166.66666666666666</v>
      </c>
      <c r="H216" s="17">
        <f t="shared" si="23"/>
        <v>-319.58333333333411</v>
      </c>
      <c r="I216" s="17">
        <f t="shared" si="24"/>
        <v>0</v>
      </c>
      <c r="J216" s="17">
        <f>SUM($H$27:$H216)</f>
        <v>-28302.083333333354</v>
      </c>
      <c r="K216" s="16">
        <f t="shared" si="28"/>
        <v>0</v>
      </c>
    </row>
    <row r="217" spans="1:11" x14ac:dyDescent="0.25">
      <c r="A217" s="3">
        <f t="shared" si="25"/>
        <v>191</v>
      </c>
      <c r="B217" s="18">
        <f t="shared" si="20"/>
        <v>50620</v>
      </c>
      <c r="C217" s="17">
        <f t="shared" si="29"/>
        <v>-29666.666666666741</v>
      </c>
      <c r="D217" s="17">
        <f t="shared" si="26"/>
        <v>-154.72222222222305</v>
      </c>
      <c r="E217" s="19">
        <f t="shared" si="21"/>
        <v>0</v>
      </c>
      <c r="F217" s="17">
        <f t="shared" si="27"/>
        <v>-154.72222222222305</v>
      </c>
      <c r="G217" s="17">
        <f t="shared" si="22"/>
        <v>166.66666666666666</v>
      </c>
      <c r="H217" s="17">
        <f t="shared" si="23"/>
        <v>-321.38888888888971</v>
      </c>
      <c r="I217" s="17">
        <f t="shared" si="24"/>
        <v>0</v>
      </c>
      <c r="J217" s="17">
        <f>SUM($H$27:$H217)</f>
        <v>-28623.472222222244</v>
      </c>
      <c r="K217" s="16">
        <f t="shared" si="28"/>
        <v>0</v>
      </c>
    </row>
    <row r="218" spans="1:11" x14ac:dyDescent="0.25">
      <c r="A218" s="3">
        <f t="shared" si="25"/>
        <v>192</v>
      </c>
      <c r="B218" s="18">
        <f t="shared" si="20"/>
        <v>50651</v>
      </c>
      <c r="C218" s="17">
        <f t="shared" si="29"/>
        <v>-29833.333333333409</v>
      </c>
      <c r="D218" s="17">
        <f t="shared" si="26"/>
        <v>-156.5277777777786</v>
      </c>
      <c r="E218" s="19">
        <f t="shared" si="21"/>
        <v>0</v>
      </c>
      <c r="F218" s="17">
        <f t="shared" si="27"/>
        <v>-156.5277777777786</v>
      </c>
      <c r="G218" s="17">
        <f t="shared" si="22"/>
        <v>166.66666666666666</v>
      </c>
      <c r="H218" s="17">
        <f t="shared" si="23"/>
        <v>-323.19444444444525</v>
      </c>
      <c r="I218" s="17">
        <f t="shared" si="24"/>
        <v>0</v>
      </c>
      <c r="J218" s="17">
        <f>SUM($H$27:$H218)</f>
        <v>-28946.66666666669</v>
      </c>
      <c r="K218" s="16">
        <f t="shared" si="28"/>
        <v>0</v>
      </c>
    </row>
    <row r="219" spans="1:11" x14ac:dyDescent="0.25">
      <c r="A219" s="3">
        <f t="shared" si="25"/>
        <v>193</v>
      </c>
      <c r="B219" s="18">
        <f t="shared" ref="B219:B282" si="30">IF(Núm_de_pago&lt;&gt;"",DATE(YEAR(Inicio_prestamo),MONTH(Inicio_prestamo)+(Núm_de_pago)*12/Núm_pagos_al_año,DAY(Inicio_prestamo)),"")</f>
        <v>50681</v>
      </c>
      <c r="C219" s="17">
        <f t="shared" si="29"/>
        <v>-30000.000000000076</v>
      </c>
      <c r="D219" s="17">
        <f t="shared" si="26"/>
        <v>-158.3333333333342</v>
      </c>
      <c r="E219" s="19">
        <f t="shared" ref="E219:E282" si="31">IF(AND(Núm_de_pago&lt;&gt;"",Pago_progr+Pagos_adicionales_programados&lt;Saldo_inicial),Pagos_adicionales_programados,IF(AND(Núm_de_pago&lt;&gt;"",Saldo_inicial-Pago_progr&gt;0),Saldo_inicial-Pago_progr,IF(Núm_de_pago&lt;&gt;"",0,"")))</f>
        <v>0</v>
      </c>
      <c r="F219" s="17">
        <f t="shared" si="27"/>
        <v>-158.3333333333342</v>
      </c>
      <c r="G219" s="17">
        <f t="shared" ref="G219:G282" si="32">+Importe_del_préstamo/(Años_préstamo*Núm_pagos_al_año)</f>
        <v>166.66666666666666</v>
      </c>
      <c r="H219" s="17">
        <f t="shared" ref="H219:H282" si="33">C219*(Tasa_de_interés/Núm_pagos_al_año)</f>
        <v>-325.00000000000085</v>
      </c>
      <c r="I219" s="17">
        <f t="shared" ref="I219:I282" si="34">IF(AND(Núm_de_pago&lt;&gt;"",Pago_progr+Pago_adicional&lt;Saldo_inicial),Saldo_inicial-Capital,IF(Núm_de_pago&lt;&gt;"",0,""))</f>
        <v>0</v>
      </c>
      <c r="J219" s="17">
        <f>SUM($H$27:$H219)</f>
        <v>-29271.66666666669</v>
      </c>
      <c r="K219" s="16">
        <f t="shared" si="28"/>
        <v>0</v>
      </c>
    </row>
    <row r="220" spans="1:11" x14ac:dyDescent="0.25">
      <c r="A220" s="3">
        <f t="shared" ref="A220:A283" si="35">IF(Valores_especificados,A219+1,"")</f>
        <v>194</v>
      </c>
      <c r="B220" s="18">
        <f t="shared" si="30"/>
        <v>50712</v>
      </c>
      <c r="C220" s="17">
        <f t="shared" si="29"/>
        <v>-30166.666666666744</v>
      </c>
      <c r="D220" s="17">
        <f t="shared" ref="D220:D283" si="36">+G220+H220</f>
        <v>-160.13888888888974</v>
      </c>
      <c r="E220" s="19">
        <f t="shared" si="31"/>
        <v>0</v>
      </c>
      <c r="F220" s="17">
        <f t="shared" ref="F220:F283" si="37">+H220+G220</f>
        <v>-160.13888888888974</v>
      </c>
      <c r="G220" s="17">
        <f t="shared" si="32"/>
        <v>166.66666666666666</v>
      </c>
      <c r="H220" s="17">
        <f t="shared" si="33"/>
        <v>-326.8055555555564</v>
      </c>
      <c r="I220" s="17">
        <f t="shared" si="34"/>
        <v>0</v>
      </c>
      <c r="J220" s="17">
        <f>SUM($H$27:$H220)</f>
        <v>-29598.472222222244</v>
      </c>
      <c r="K220" s="16">
        <f t="shared" ref="K220:K283" si="38">IF(H220&lt;=0,0,(G220+H220))</f>
        <v>0</v>
      </c>
    </row>
    <row r="221" spans="1:11" x14ac:dyDescent="0.25">
      <c r="A221" s="3">
        <f t="shared" si="35"/>
        <v>195</v>
      </c>
      <c r="B221" s="18">
        <f t="shared" si="30"/>
        <v>50742</v>
      </c>
      <c r="C221" s="17">
        <f t="shared" ref="C221:C284" si="39">+C220-G220</f>
        <v>-30333.333333333412</v>
      </c>
      <c r="D221" s="17">
        <f t="shared" si="36"/>
        <v>-161.94444444444534</v>
      </c>
      <c r="E221" s="19">
        <f t="shared" si="31"/>
        <v>0</v>
      </c>
      <c r="F221" s="17">
        <f t="shared" si="37"/>
        <v>-161.94444444444534</v>
      </c>
      <c r="G221" s="17">
        <f t="shared" si="32"/>
        <v>166.66666666666666</v>
      </c>
      <c r="H221" s="17">
        <f t="shared" si="33"/>
        <v>-328.611111111112</v>
      </c>
      <c r="I221" s="17">
        <f t="shared" si="34"/>
        <v>0</v>
      </c>
      <c r="J221" s="17">
        <f>SUM($H$27:$H221)</f>
        <v>-29927.083333333358</v>
      </c>
      <c r="K221" s="16">
        <f t="shared" si="38"/>
        <v>0</v>
      </c>
    </row>
    <row r="222" spans="1:11" x14ac:dyDescent="0.25">
      <c r="A222" s="3">
        <f t="shared" si="35"/>
        <v>196</v>
      </c>
      <c r="B222" s="18">
        <f t="shared" si="30"/>
        <v>50773</v>
      </c>
      <c r="C222" s="17">
        <f t="shared" si="39"/>
        <v>-30500.00000000008</v>
      </c>
      <c r="D222" s="17">
        <f t="shared" si="36"/>
        <v>-163.75000000000088</v>
      </c>
      <c r="E222" s="19">
        <f t="shared" si="31"/>
        <v>0</v>
      </c>
      <c r="F222" s="17">
        <f t="shared" si="37"/>
        <v>-163.75000000000088</v>
      </c>
      <c r="G222" s="17">
        <f t="shared" si="32"/>
        <v>166.66666666666666</v>
      </c>
      <c r="H222" s="17">
        <f t="shared" si="33"/>
        <v>-330.41666666666754</v>
      </c>
      <c r="I222" s="17">
        <f t="shared" si="34"/>
        <v>0</v>
      </c>
      <c r="J222" s="17">
        <f>SUM($H$27:$H222)</f>
        <v>-30257.500000000025</v>
      </c>
      <c r="K222" s="16">
        <f t="shared" si="38"/>
        <v>0</v>
      </c>
    </row>
    <row r="223" spans="1:11" x14ac:dyDescent="0.25">
      <c r="A223" s="3">
        <f t="shared" si="35"/>
        <v>197</v>
      </c>
      <c r="B223" s="18">
        <f t="shared" si="30"/>
        <v>50804</v>
      </c>
      <c r="C223" s="17">
        <f t="shared" si="39"/>
        <v>-30666.666666666748</v>
      </c>
      <c r="D223" s="17">
        <f t="shared" si="36"/>
        <v>-165.55555555555648</v>
      </c>
      <c r="E223" s="19">
        <f t="shared" si="31"/>
        <v>0</v>
      </c>
      <c r="F223" s="17">
        <f t="shared" si="37"/>
        <v>-165.55555555555648</v>
      </c>
      <c r="G223" s="17">
        <f t="shared" si="32"/>
        <v>166.66666666666666</v>
      </c>
      <c r="H223" s="17">
        <f t="shared" si="33"/>
        <v>-332.22222222222314</v>
      </c>
      <c r="I223" s="17">
        <f t="shared" si="34"/>
        <v>0</v>
      </c>
      <c r="J223" s="17">
        <f>SUM($H$27:$H223)</f>
        <v>-30589.722222222248</v>
      </c>
      <c r="K223" s="16">
        <f t="shared" si="38"/>
        <v>0</v>
      </c>
    </row>
    <row r="224" spans="1:11" x14ac:dyDescent="0.25">
      <c r="A224" s="3">
        <f t="shared" si="35"/>
        <v>198</v>
      </c>
      <c r="B224" s="18">
        <f t="shared" si="30"/>
        <v>50832</v>
      </c>
      <c r="C224" s="17">
        <f t="shared" si="39"/>
        <v>-30833.333333333416</v>
      </c>
      <c r="D224" s="17">
        <f t="shared" si="36"/>
        <v>-167.36111111111202</v>
      </c>
      <c r="E224" s="19">
        <f t="shared" si="31"/>
        <v>0</v>
      </c>
      <c r="F224" s="17">
        <f t="shared" si="37"/>
        <v>-167.36111111111202</v>
      </c>
      <c r="G224" s="17">
        <f t="shared" si="32"/>
        <v>166.66666666666666</v>
      </c>
      <c r="H224" s="17">
        <f t="shared" si="33"/>
        <v>-334.02777777777868</v>
      </c>
      <c r="I224" s="17">
        <f t="shared" si="34"/>
        <v>0</v>
      </c>
      <c r="J224" s="17">
        <f>SUM($H$27:$H224)</f>
        <v>-30923.750000000025</v>
      </c>
      <c r="K224" s="16">
        <f t="shared" si="38"/>
        <v>0</v>
      </c>
    </row>
    <row r="225" spans="1:11" x14ac:dyDescent="0.25">
      <c r="A225" s="3">
        <f t="shared" si="35"/>
        <v>199</v>
      </c>
      <c r="B225" s="18">
        <f t="shared" si="30"/>
        <v>50863</v>
      </c>
      <c r="C225" s="17">
        <f t="shared" si="39"/>
        <v>-31000.000000000084</v>
      </c>
      <c r="D225" s="17">
        <f t="shared" si="36"/>
        <v>-169.16666666666757</v>
      </c>
      <c r="E225" s="19">
        <f t="shared" si="31"/>
        <v>0</v>
      </c>
      <c r="F225" s="17">
        <f t="shared" si="37"/>
        <v>-169.16666666666757</v>
      </c>
      <c r="G225" s="17">
        <f t="shared" si="32"/>
        <v>166.66666666666666</v>
      </c>
      <c r="H225" s="17">
        <f t="shared" si="33"/>
        <v>-335.83333333333422</v>
      </c>
      <c r="I225" s="17">
        <f t="shared" si="34"/>
        <v>0</v>
      </c>
      <c r="J225" s="17">
        <f>SUM($H$27:$H225)</f>
        <v>-31259.583333333361</v>
      </c>
      <c r="K225" s="16">
        <f t="shared" si="38"/>
        <v>0</v>
      </c>
    </row>
    <row r="226" spans="1:11" x14ac:dyDescent="0.25">
      <c r="A226" s="3">
        <f t="shared" si="35"/>
        <v>200</v>
      </c>
      <c r="B226" s="18">
        <f t="shared" si="30"/>
        <v>50893</v>
      </c>
      <c r="C226" s="17">
        <f t="shared" si="39"/>
        <v>-31166.666666666752</v>
      </c>
      <c r="D226" s="17">
        <f t="shared" si="36"/>
        <v>-170.97222222222317</v>
      </c>
      <c r="E226" s="19">
        <f t="shared" si="31"/>
        <v>0</v>
      </c>
      <c r="F226" s="17">
        <f t="shared" si="37"/>
        <v>-170.97222222222317</v>
      </c>
      <c r="G226" s="17">
        <f t="shared" si="32"/>
        <v>166.66666666666666</v>
      </c>
      <c r="H226" s="17">
        <f t="shared" si="33"/>
        <v>-337.63888888888982</v>
      </c>
      <c r="I226" s="17">
        <f t="shared" si="34"/>
        <v>0</v>
      </c>
      <c r="J226" s="17">
        <f>SUM($H$27:$H226)</f>
        <v>-31597.222222222252</v>
      </c>
      <c r="K226" s="16">
        <f t="shared" si="38"/>
        <v>0</v>
      </c>
    </row>
    <row r="227" spans="1:11" x14ac:dyDescent="0.25">
      <c r="A227" s="3">
        <f t="shared" si="35"/>
        <v>201</v>
      </c>
      <c r="B227" s="18">
        <f t="shared" si="30"/>
        <v>50924</v>
      </c>
      <c r="C227" s="17">
        <f t="shared" si="39"/>
        <v>-31333.333333333419</v>
      </c>
      <c r="D227" s="17">
        <f t="shared" si="36"/>
        <v>-172.77777777777871</v>
      </c>
      <c r="E227" s="19">
        <f t="shared" si="31"/>
        <v>0</v>
      </c>
      <c r="F227" s="17">
        <f t="shared" si="37"/>
        <v>-172.77777777777871</v>
      </c>
      <c r="G227" s="17">
        <f t="shared" si="32"/>
        <v>166.66666666666666</v>
      </c>
      <c r="H227" s="17">
        <f t="shared" si="33"/>
        <v>-339.44444444444537</v>
      </c>
      <c r="I227" s="17">
        <f t="shared" si="34"/>
        <v>0</v>
      </c>
      <c r="J227" s="17">
        <f>SUM($H$27:$H227)</f>
        <v>-31936.666666666697</v>
      </c>
      <c r="K227" s="16">
        <f t="shared" si="38"/>
        <v>0</v>
      </c>
    </row>
    <row r="228" spans="1:11" x14ac:dyDescent="0.25">
      <c r="A228" s="3">
        <f t="shared" si="35"/>
        <v>202</v>
      </c>
      <c r="B228" s="18">
        <f t="shared" si="30"/>
        <v>50954</v>
      </c>
      <c r="C228" s="17">
        <f t="shared" si="39"/>
        <v>-31500.000000000087</v>
      </c>
      <c r="D228" s="17">
        <f t="shared" si="36"/>
        <v>-174.58333333333431</v>
      </c>
      <c r="E228" s="19">
        <f t="shared" si="31"/>
        <v>0</v>
      </c>
      <c r="F228" s="17">
        <f t="shared" si="37"/>
        <v>-174.58333333333431</v>
      </c>
      <c r="G228" s="17">
        <f t="shared" si="32"/>
        <v>166.66666666666666</v>
      </c>
      <c r="H228" s="17">
        <f t="shared" si="33"/>
        <v>-341.25000000000097</v>
      </c>
      <c r="I228" s="17">
        <f t="shared" si="34"/>
        <v>0</v>
      </c>
      <c r="J228" s="17">
        <f>SUM($H$27:$H228)</f>
        <v>-32277.916666666697</v>
      </c>
      <c r="K228" s="16">
        <f t="shared" si="38"/>
        <v>0</v>
      </c>
    </row>
    <row r="229" spans="1:11" x14ac:dyDescent="0.25">
      <c r="A229" s="3">
        <f t="shared" si="35"/>
        <v>203</v>
      </c>
      <c r="B229" s="18">
        <f t="shared" si="30"/>
        <v>50985</v>
      </c>
      <c r="C229" s="17">
        <f t="shared" si="39"/>
        <v>-31666.666666666755</v>
      </c>
      <c r="D229" s="17">
        <f t="shared" si="36"/>
        <v>-176.38888888888985</v>
      </c>
      <c r="E229" s="19">
        <f t="shared" si="31"/>
        <v>0</v>
      </c>
      <c r="F229" s="17">
        <f t="shared" si="37"/>
        <v>-176.38888888888985</v>
      </c>
      <c r="G229" s="17">
        <f t="shared" si="32"/>
        <v>166.66666666666666</v>
      </c>
      <c r="H229" s="17">
        <f t="shared" si="33"/>
        <v>-343.05555555555651</v>
      </c>
      <c r="I229" s="17">
        <f t="shared" si="34"/>
        <v>0</v>
      </c>
      <c r="J229" s="17">
        <f>SUM($H$27:$H229)</f>
        <v>-32620.972222222252</v>
      </c>
      <c r="K229" s="16">
        <f t="shared" si="38"/>
        <v>0</v>
      </c>
    </row>
    <row r="230" spans="1:11" x14ac:dyDescent="0.25">
      <c r="A230" s="3">
        <f t="shared" si="35"/>
        <v>204</v>
      </c>
      <c r="B230" s="18">
        <f t="shared" si="30"/>
        <v>51016</v>
      </c>
      <c r="C230" s="17">
        <f t="shared" si="39"/>
        <v>-31833.333333333423</v>
      </c>
      <c r="D230" s="17">
        <f t="shared" si="36"/>
        <v>-178.19444444444545</v>
      </c>
      <c r="E230" s="19">
        <f t="shared" si="31"/>
        <v>0</v>
      </c>
      <c r="F230" s="17">
        <f t="shared" si="37"/>
        <v>-178.19444444444545</v>
      </c>
      <c r="G230" s="17">
        <f t="shared" si="32"/>
        <v>166.66666666666666</v>
      </c>
      <c r="H230" s="17">
        <f t="shared" si="33"/>
        <v>-344.86111111111211</v>
      </c>
      <c r="I230" s="17">
        <f t="shared" si="34"/>
        <v>0</v>
      </c>
      <c r="J230" s="17">
        <f>SUM($H$27:$H230)</f>
        <v>-32965.833333333365</v>
      </c>
      <c r="K230" s="16">
        <f t="shared" si="38"/>
        <v>0</v>
      </c>
    </row>
    <row r="231" spans="1:11" x14ac:dyDescent="0.25">
      <c r="A231" s="3">
        <f t="shared" si="35"/>
        <v>205</v>
      </c>
      <c r="B231" s="18">
        <f t="shared" si="30"/>
        <v>51046</v>
      </c>
      <c r="C231" s="17">
        <f t="shared" si="39"/>
        <v>-32000.000000000091</v>
      </c>
      <c r="D231" s="17">
        <f t="shared" si="36"/>
        <v>-180.00000000000099</v>
      </c>
      <c r="E231" s="19">
        <f t="shared" si="31"/>
        <v>0</v>
      </c>
      <c r="F231" s="17">
        <f t="shared" si="37"/>
        <v>-180.00000000000099</v>
      </c>
      <c r="G231" s="17">
        <f t="shared" si="32"/>
        <v>166.66666666666666</v>
      </c>
      <c r="H231" s="17">
        <f t="shared" si="33"/>
        <v>-346.66666666666765</v>
      </c>
      <c r="I231" s="17">
        <f t="shared" si="34"/>
        <v>0</v>
      </c>
      <c r="J231" s="17">
        <f>SUM($H$27:$H231)</f>
        <v>-33312.500000000029</v>
      </c>
      <c r="K231" s="16">
        <f t="shared" si="38"/>
        <v>0</v>
      </c>
    </row>
    <row r="232" spans="1:11" x14ac:dyDescent="0.25">
      <c r="A232" s="3">
        <f t="shared" si="35"/>
        <v>206</v>
      </c>
      <c r="B232" s="18">
        <f t="shared" si="30"/>
        <v>51077</v>
      </c>
      <c r="C232" s="17">
        <f t="shared" si="39"/>
        <v>-32166.666666666759</v>
      </c>
      <c r="D232" s="17">
        <f t="shared" si="36"/>
        <v>-181.80555555555659</v>
      </c>
      <c r="E232" s="19">
        <f t="shared" si="31"/>
        <v>0</v>
      </c>
      <c r="F232" s="17">
        <f t="shared" si="37"/>
        <v>-181.80555555555659</v>
      </c>
      <c r="G232" s="17">
        <f t="shared" si="32"/>
        <v>166.66666666666666</v>
      </c>
      <c r="H232" s="17">
        <f t="shared" si="33"/>
        <v>-348.47222222222325</v>
      </c>
      <c r="I232" s="17">
        <f t="shared" si="34"/>
        <v>0</v>
      </c>
      <c r="J232" s="17">
        <f>SUM($H$27:$H232)</f>
        <v>-33660.972222222255</v>
      </c>
      <c r="K232" s="16">
        <f t="shared" si="38"/>
        <v>0</v>
      </c>
    </row>
    <row r="233" spans="1:11" x14ac:dyDescent="0.25">
      <c r="A233" s="3">
        <f t="shared" si="35"/>
        <v>207</v>
      </c>
      <c r="B233" s="18">
        <f t="shared" si="30"/>
        <v>51107</v>
      </c>
      <c r="C233" s="17">
        <f t="shared" si="39"/>
        <v>-32333.333333333427</v>
      </c>
      <c r="D233" s="17">
        <f t="shared" si="36"/>
        <v>-183.61111111111214</v>
      </c>
      <c r="E233" s="19">
        <f t="shared" si="31"/>
        <v>0</v>
      </c>
      <c r="F233" s="17">
        <f t="shared" si="37"/>
        <v>-183.61111111111214</v>
      </c>
      <c r="G233" s="17">
        <f t="shared" si="32"/>
        <v>166.66666666666666</v>
      </c>
      <c r="H233" s="17">
        <f t="shared" si="33"/>
        <v>-350.27777777777879</v>
      </c>
      <c r="I233" s="17">
        <f t="shared" si="34"/>
        <v>0</v>
      </c>
      <c r="J233" s="17">
        <f>SUM($H$27:$H233)</f>
        <v>-34011.250000000036</v>
      </c>
      <c r="K233" s="16">
        <f t="shared" si="38"/>
        <v>0</v>
      </c>
    </row>
    <row r="234" spans="1:11" x14ac:dyDescent="0.25">
      <c r="A234" s="3">
        <f t="shared" si="35"/>
        <v>208</v>
      </c>
      <c r="B234" s="18">
        <f t="shared" si="30"/>
        <v>51138</v>
      </c>
      <c r="C234" s="17">
        <f t="shared" si="39"/>
        <v>-32500.000000000095</v>
      </c>
      <c r="D234" s="17">
        <f t="shared" si="36"/>
        <v>-185.41666666666774</v>
      </c>
      <c r="E234" s="19">
        <f t="shared" si="31"/>
        <v>0</v>
      </c>
      <c r="F234" s="17">
        <f t="shared" si="37"/>
        <v>-185.41666666666774</v>
      </c>
      <c r="G234" s="17">
        <f t="shared" si="32"/>
        <v>166.66666666666666</v>
      </c>
      <c r="H234" s="17">
        <f t="shared" si="33"/>
        <v>-352.08333333333439</v>
      </c>
      <c r="I234" s="17">
        <f t="shared" si="34"/>
        <v>0</v>
      </c>
      <c r="J234" s="17">
        <f>SUM($H$27:$H234)</f>
        <v>-34363.333333333372</v>
      </c>
      <c r="K234" s="16">
        <f t="shared" si="38"/>
        <v>0</v>
      </c>
    </row>
    <row r="235" spans="1:11" x14ac:dyDescent="0.25">
      <c r="A235" s="3">
        <f t="shared" si="35"/>
        <v>209</v>
      </c>
      <c r="B235" s="18">
        <f t="shared" si="30"/>
        <v>51169</v>
      </c>
      <c r="C235" s="17">
        <f t="shared" si="39"/>
        <v>-32666.666666666762</v>
      </c>
      <c r="D235" s="17">
        <f t="shared" si="36"/>
        <v>-187.22222222222328</v>
      </c>
      <c r="E235" s="19">
        <f t="shared" si="31"/>
        <v>0</v>
      </c>
      <c r="F235" s="17">
        <f t="shared" si="37"/>
        <v>-187.22222222222328</v>
      </c>
      <c r="G235" s="17">
        <f t="shared" si="32"/>
        <v>166.66666666666666</v>
      </c>
      <c r="H235" s="17">
        <f t="shared" si="33"/>
        <v>-353.88888888888994</v>
      </c>
      <c r="I235" s="17">
        <f t="shared" si="34"/>
        <v>0</v>
      </c>
      <c r="J235" s="17">
        <f>SUM($H$27:$H235)</f>
        <v>-34717.222222222263</v>
      </c>
      <c r="K235" s="16">
        <f t="shared" si="38"/>
        <v>0</v>
      </c>
    </row>
    <row r="236" spans="1:11" x14ac:dyDescent="0.25">
      <c r="A236" s="3">
        <f t="shared" si="35"/>
        <v>210</v>
      </c>
      <c r="B236" s="18">
        <f t="shared" si="30"/>
        <v>51198</v>
      </c>
      <c r="C236" s="17">
        <f t="shared" si="39"/>
        <v>-32833.33333333343</v>
      </c>
      <c r="D236" s="17">
        <f t="shared" si="36"/>
        <v>-189.02777777777882</v>
      </c>
      <c r="E236" s="19">
        <f t="shared" si="31"/>
        <v>0</v>
      </c>
      <c r="F236" s="17">
        <f t="shared" si="37"/>
        <v>-189.02777777777882</v>
      </c>
      <c r="G236" s="17">
        <f t="shared" si="32"/>
        <v>166.66666666666666</v>
      </c>
      <c r="H236" s="17">
        <f t="shared" si="33"/>
        <v>-355.69444444444548</v>
      </c>
      <c r="I236" s="17">
        <f t="shared" si="34"/>
        <v>0</v>
      </c>
      <c r="J236" s="17">
        <f>SUM($H$27:$H236)</f>
        <v>-35072.916666666708</v>
      </c>
      <c r="K236" s="16">
        <f t="shared" si="38"/>
        <v>0</v>
      </c>
    </row>
    <row r="237" spans="1:11" x14ac:dyDescent="0.25">
      <c r="A237" s="3">
        <f t="shared" si="35"/>
        <v>211</v>
      </c>
      <c r="B237" s="18">
        <f t="shared" si="30"/>
        <v>51229</v>
      </c>
      <c r="C237" s="17">
        <f t="shared" si="39"/>
        <v>-33000.000000000095</v>
      </c>
      <c r="D237" s="17">
        <f t="shared" si="36"/>
        <v>-190.83333333333437</v>
      </c>
      <c r="E237" s="19">
        <f t="shared" si="31"/>
        <v>0</v>
      </c>
      <c r="F237" s="17">
        <f t="shared" si="37"/>
        <v>-190.83333333333437</v>
      </c>
      <c r="G237" s="17">
        <f t="shared" si="32"/>
        <v>166.66666666666666</v>
      </c>
      <c r="H237" s="17">
        <f t="shared" si="33"/>
        <v>-357.50000000000102</v>
      </c>
      <c r="I237" s="17">
        <f t="shared" si="34"/>
        <v>0</v>
      </c>
      <c r="J237" s="17">
        <f>SUM($H$27:$H237)</f>
        <v>-35430.416666666708</v>
      </c>
      <c r="K237" s="16">
        <f t="shared" si="38"/>
        <v>0</v>
      </c>
    </row>
    <row r="238" spans="1:11" x14ac:dyDescent="0.25">
      <c r="A238" s="3">
        <f t="shared" si="35"/>
        <v>212</v>
      </c>
      <c r="B238" s="18">
        <f t="shared" si="30"/>
        <v>51259</v>
      </c>
      <c r="C238" s="17">
        <f t="shared" si="39"/>
        <v>-33166.666666666759</v>
      </c>
      <c r="D238" s="17">
        <f t="shared" si="36"/>
        <v>-192.63888888888991</v>
      </c>
      <c r="E238" s="19">
        <f t="shared" si="31"/>
        <v>0</v>
      </c>
      <c r="F238" s="17">
        <f t="shared" si="37"/>
        <v>-192.63888888888991</v>
      </c>
      <c r="G238" s="17">
        <f t="shared" si="32"/>
        <v>166.66666666666666</v>
      </c>
      <c r="H238" s="17">
        <f t="shared" si="33"/>
        <v>-359.30555555555657</v>
      </c>
      <c r="I238" s="17">
        <f t="shared" si="34"/>
        <v>0</v>
      </c>
      <c r="J238" s="17">
        <f>SUM($H$27:$H238)</f>
        <v>-35789.722222222263</v>
      </c>
      <c r="K238" s="16">
        <f t="shared" si="38"/>
        <v>0</v>
      </c>
    </row>
    <row r="239" spans="1:11" x14ac:dyDescent="0.25">
      <c r="A239" s="3">
        <f t="shared" si="35"/>
        <v>213</v>
      </c>
      <c r="B239" s="18">
        <f t="shared" si="30"/>
        <v>51290</v>
      </c>
      <c r="C239" s="17">
        <f t="shared" si="39"/>
        <v>-33333.333333333423</v>
      </c>
      <c r="D239" s="17">
        <f t="shared" si="36"/>
        <v>-194.44444444444545</v>
      </c>
      <c r="E239" s="19">
        <f t="shared" si="31"/>
        <v>0</v>
      </c>
      <c r="F239" s="17">
        <f t="shared" si="37"/>
        <v>-194.44444444444545</v>
      </c>
      <c r="G239" s="17">
        <f t="shared" si="32"/>
        <v>166.66666666666666</v>
      </c>
      <c r="H239" s="17">
        <f t="shared" si="33"/>
        <v>-361.11111111111211</v>
      </c>
      <c r="I239" s="17">
        <f t="shared" si="34"/>
        <v>0</v>
      </c>
      <c r="J239" s="17">
        <f>SUM($H$27:$H239)</f>
        <v>-36150.833333333372</v>
      </c>
      <c r="K239" s="16">
        <f t="shared" si="38"/>
        <v>0</v>
      </c>
    </row>
    <row r="240" spans="1:11" x14ac:dyDescent="0.25">
      <c r="A240" s="3">
        <f t="shared" si="35"/>
        <v>214</v>
      </c>
      <c r="B240" s="18">
        <f t="shared" si="30"/>
        <v>51320</v>
      </c>
      <c r="C240" s="17">
        <f t="shared" si="39"/>
        <v>-33500.000000000087</v>
      </c>
      <c r="D240" s="17">
        <f t="shared" si="36"/>
        <v>-196.25000000000099</v>
      </c>
      <c r="E240" s="19">
        <f t="shared" si="31"/>
        <v>0</v>
      </c>
      <c r="F240" s="17">
        <f t="shared" si="37"/>
        <v>-196.25000000000099</v>
      </c>
      <c r="G240" s="17">
        <f t="shared" si="32"/>
        <v>166.66666666666666</v>
      </c>
      <c r="H240" s="17">
        <f t="shared" si="33"/>
        <v>-362.91666666666765</v>
      </c>
      <c r="I240" s="17">
        <f t="shared" si="34"/>
        <v>0</v>
      </c>
      <c r="J240" s="17">
        <f>SUM($H$27:$H240)</f>
        <v>-36513.750000000036</v>
      </c>
      <c r="K240" s="16">
        <f t="shared" si="38"/>
        <v>0</v>
      </c>
    </row>
    <row r="241" spans="1:11" x14ac:dyDescent="0.25">
      <c r="A241" s="3">
        <f t="shared" si="35"/>
        <v>215</v>
      </c>
      <c r="B241" s="18">
        <f t="shared" si="30"/>
        <v>51351</v>
      </c>
      <c r="C241" s="17">
        <f t="shared" si="39"/>
        <v>-33666.666666666752</v>
      </c>
      <c r="D241" s="17">
        <f t="shared" si="36"/>
        <v>-198.05555555555648</v>
      </c>
      <c r="E241" s="19">
        <f t="shared" si="31"/>
        <v>0</v>
      </c>
      <c r="F241" s="17">
        <f t="shared" si="37"/>
        <v>-198.05555555555648</v>
      </c>
      <c r="G241" s="17">
        <f t="shared" si="32"/>
        <v>166.66666666666666</v>
      </c>
      <c r="H241" s="17">
        <f t="shared" si="33"/>
        <v>-364.72222222222314</v>
      </c>
      <c r="I241" s="17">
        <f t="shared" si="34"/>
        <v>0</v>
      </c>
      <c r="J241" s="17">
        <f>SUM($H$27:$H241)</f>
        <v>-36878.472222222263</v>
      </c>
      <c r="K241" s="16">
        <f t="shared" si="38"/>
        <v>0</v>
      </c>
    </row>
    <row r="242" spans="1:11" x14ac:dyDescent="0.25">
      <c r="A242" s="3">
        <f t="shared" si="35"/>
        <v>216</v>
      </c>
      <c r="B242" s="18">
        <f t="shared" si="30"/>
        <v>51382</v>
      </c>
      <c r="C242" s="17">
        <f t="shared" si="39"/>
        <v>-33833.333333333416</v>
      </c>
      <c r="D242" s="17">
        <f t="shared" si="36"/>
        <v>-199.86111111111202</v>
      </c>
      <c r="E242" s="19">
        <f t="shared" si="31"/>
        <v>0</v>
      </c>
      <c r="F242" s="17">
        <f t="shared" si="37"/>
        <v>-199.86111111111202</v>
      </c>
      <c r="G242" s="17">
        <f t="shared" si="32"/>
        <v>166.66666666666666</v>
      </c>
      <c r="H242" s="17">
        <f t="shared" si="33"/>
        <v>-366.52777777777868</v>
      </c>
      <c r="I242" s="17">
        <f t="shared" si="34"/>
        <v>0</v>
      </c>
      <c r="J242" s="17">
        <f>SUM($H$27:$H242)</f>
        <v>-37245.000000000044</v>
      </c>
      <c r="K242" s="16">
        <f t="shared" si="38"/>
        <v>0</v>
      </c>
    </row>
    <row r="243" spans="1:11" x14ac:dyDescent="0.25">
      <c r="A243" s="3">
        <f t="shared" si="35"/>
        <v>217</v>
      </c>
      <c r="B243" s="18">
        <f t="shared" si="30"/>
        <v>51412</v>
      </c>
      <c r="C243" s="17">
        <f t="shared" si="39"/>
        <v>-34000.00000000008</v>
      </c>
      <c r="D243" s="17">
        <f t="shared" si="36"/>
        <v>-201.66666666666757</v>
      </c>
      <c r="E243" s="19">
        <f t="shared" si="31"/>
        <v>0</v>
      </c>
      <c r="F243" s="17">
        <f t="shared" si="37"/>
        <v>-201.66666666666757</v>
      </c>
      <c r="G243" s="17">
        <f t="shared" si="32"/>
        <v>166.66666666666666</v>
      </c>
      <c r="H243" s="17">
        <f t="shared" si="33"/>
        <v>-368.33333333333422</v>
      </c>
      <c r="I243" s="17">
        <f t="shared" si="34"/>
        <v>0</v>
      </c>
      <c r="J243" s="17">
        <f>SUM($H$27:$H243)</f>
        <v>-37613.333333333379</v>
      </c>
      <c r="K243" s="16">
        <f t="shared" si="38"/>
        <v>0</v>
      </c>
    </row>
    <row r="244" spans="1:11" x14ac:dyDescent="0.25">
      <c r="A244" s="3">
        <f t="shared" si="35"/>
        <v>218</v>
      </c>
      <c r="B244" s="18">
        <f t="shared" si="30"/>
        <v>51443</v>
      </c>
      <c r="C244" s="17">
        <f t="shared" si="39"/>
        <v>-34166.666666666744</v>
      </c>
      <c r="D244" s="17">
        <f t="shared" si="36"/>
        <v>-203.47222222222311</v>
      </c>
      <c r="E244" s="19">
        <f t="shared" si="31"/>
        <v>0</v>
      </c>
      <c r="F244" s="17">
        <f t="shared" si="37"/>
        <v>-203.47222222222311</v>
      </c>
      <c r="G244" s="17">
        <f t="shared" si="32"/>
        <v>166.66666666666666</v>
      </c>
      <c r="H244" s="17">
        <f t="shared" si="33"/>
        <v>-370.13888888888977</v>
      </c>
      <c r="I244" s="17">
        <f t="shared" si="34"/>
        <v>0</v>
      </c>
      <c r="J244" s="17">
        <f>SUM($H$27:$H244)</f>
        <v>-37983.47222222227</v>
      </c>
      <c r="K244" s="16">
        <f t="shared" si="38"/>
        <v>0</v>
      </c>
    </row>
    <row r="245" spans="1:11" x14ac:dyDescent="0.25">
      <c r="A245" s="3">
        <f t="shared" si="35"/>
        <v>219</v>
      </c>
      <c r="B245" s="18">
        <f t="shared" si="30"/>
        <v>51473</v>
      </c>
      <c r="C245" s="17">
        <f t="shared" si="39"/>
        <v>-34333.333333333409</v>
      </c>
      <c r="D245" s="17">
        <f t="shared" si="36"/>
        <v>-205.2777777777786</v>
      </c>
      <c r="E245" s="19">
        <f t="shared" si="31"/>
        <v>0</v>
      </c>
      <c r="F245" s="17">
        <f t="shared" si="37"/>
        <v>-205.2777777777786</v>
      </c>
      <c r="G245" s="17">
        <f t="shared" si="32"/>
        <v>166.66666666666666</v>
      </c>
      <c r="H245" s="17">
        <f t="shared" si="33"/>
        <v>-371.94444444444525</v>
      </c>
      <c r="I245" s="17">
        <f t="shared" si="34"/>
        <v>0</v>
      </c>
      <c r="J245" s="17">
        <f>SUM($H$27:$H245)</f>
        <v>-38355.416666666715</v>
      </c>
      <c r="K245" s="16">
        <f t="shared" si="38"/>
        <v>0</v>
      </c>
    </row>
    <row r="246" spans="1:11" x14ac:dyDescent="0.25">
      <c r="A246" s="3">
        <f t="shared" si="35"/>
        <v>220</v>
      </c>
      <c r="B246" s="18">
        <f t="shared" si="30"/>
        <v>51504</v>
      </c>
      <c r="C246" s="17">
        <f t="shared" si="39"/>
        <v>-34500.000000000073</v>
      </c>
      <c r="D246" s="17">
        <f t="shared" si="36"/>
        <v>-207.08333333333414</v>
      </c>
      <c r="E246" s="19">
        <f t="shared" si="31"/>
        <v>0</v>
      </c>
      <c r="F246" s="17">
        <f t="shared" si="37"/>
        <v>-207.08333333333414</v>
      </c>
      <c r="G246" s="17">
        <f t="shared" si="32"/>
        <v>166.66666666666666</v>
      </c>
      <c r="H246" s="17">
        <f t="shared" si="33"/>
        <v>-373.7500000000008</v>
      </c>
      <c r="I246" s="17">
        <f t="shared" si="34"/>
        <v>0</v>
      </c>
      <c r="J246" s="17">
        <f>SUM($H$27:$H246)</f>
        <v>-38729.166666666715</v>
      </c>
      <c r="K246" s="16">
        <f t="shared" si="38"/>
        <v>0</v>
      </c>
    </row>
    <row r="247" spans="1:11" x14ac:dyDescent="0.25">
      <c r="A247" s="3">
        <f t="shared" si="35"/>
        <v>221</v>
      </c>
      <c r="B247" s="18">
        <f t="shared" si="30"/>
        <v>51535</v>
      </c>
      <c r="C247" s="17">
        <f t="shared" si="39"/>
        <v>-34666.666666666737</v>
      </c>
      <c r="D247" s="17">
        <f t="shared" si="36"/>
        <v>-208.88888888888968</v>
      </c>
      <c r="E247" s="19">
        <f t="shared" si="31"/>
        <v>0</v>
      </c>
      <c r="F247" s="17">
        <f t="shared" si="37"/>
        <v>-208.88888888888968</v>
      </c>
      <c r="G247" s="17">
        <f t="shared" si="32"/>
        <v>166.66666666666666</v>
      </c>
      <c r="H247" s="17">
        <f t="shared" si="33"/>
        <v>-375.55555555555634</v>
      </c>
      <c r="I247" s="17">
        <f t="shared" si="34"/>
        <v>0</v>
      </c>
      <c r="J247" s="17">
        <f>SUM($H$27:$H247)</f>
        <v>-39104.72222222227</v>
      </c>
      <c r="K247" s="16">
        <f t="shared" si="38"/>
        <v>0</v>
      </c>
    </row>
    <row r="248" spans="1:11" x14ac:dyDescent="0.25">
      <c r="A248" s="3">
        <f t="shared" si="35"/>
        <v>222</v>
      </c>
      <c r="B248" s="18">
        <f t="shared" si="30"/>
        <v>51563</v>
      </c>
      <c r="C248" s="17">
        <f t="shared" si="39"/>
        <v>-34833.333333333401</v>
      </c>
      <c r="D248" s="17">
        <f t="shared" si="36"/>
        <v>-210.69444444444522</v>
      </c>
      <c r="E248" s="19">
        <f t="shared" si="31"/>
        <v>0</v>
      </c>
      <c r="F248" s="17">
        <f t="shared" si="37"/>
        <v>-210.69444444444522</v>
      </c>
      <c r="G248" s="17">
        <f t="shared" si="32"/>
        <v>166.66666666666666</v>
      </c>
      <c r="H248" s="17">
        <f t="shared" si="33"/>
        <v>-377.36111111111188</v>
      </c>
      <c r="I248" s="17">
        <f t="shared" si="34"/>
        <v>0</v>
      </c>
      <c r="J248" s="17">
        <f>SUM($H$27:$H248)</f>
        <v>-39482.083333333379</v>
      </c>
      <c r="K248" s="16">
        <f t="shared" si="38"/>
        <v>0</v>
      </c>
    </row>
    <row r="249" spans="1:11" x14ac:dyDescent="0.25">
      <c r="A249" s="3">
        <f t="shared" si="35"/>
        <v>223</v>
      </c>
      <c r="B249" s="18">
        <f t="shared" si="30"/>
        <v>51594</v>
      </c>
      <c r="C249" s="17">
        <f t="shared" si="39"/>
        <v>-35000.000000000065</v>
      </c>
      <c r="D249" s="17">
        <f t="shared" si="36"/>
        <v>-212.50000000000071</v>
      </c>
      <c r="E249" s="19">
        <f t="shared" si="31"/>
        <v>0</v>
      </c>
      <c r="F249" s="17">
        <f t="shared" si="37"/>
        <v>-212.50000000000071</v>
      </c>
      <c r="G249" s="17">
        <f t="shared" si="32"/>
        <v>166.66666666666666</v>
      </c>
      <c r="H249" s="17">
        <f t="shared" si="33"/>
        <v>-379.16666666666737</v>
      </c>
      <c r="I249" s="17">
        <f t="shared" si="34"/>
        <v>0</v>
      </c>
      <c r="J249" s="17">
        <f>SUM($H$27:$H249)</f>
        <v>-39861.250000000044</v>
      </c>
      <c r="K249" s="16">
        <f t="shared" si="38"/>
        <v>0</v>
      </c>
    </row>
    <row r="250" spans="1:11" x14ac:dyDescent="0.25">
      <c r="A250" s="3">
        <f t="shared" si="35"/>
        <v>224</v>
      </c>
      <c r="B250" s="18">
        <f t="shared" si="30"/>
        <v>51624</v>
      </c>
      <c r="C250" s="17">
        <f t="shared" si="39"/>
        <v>-35166.66666666673</v>
      </c>
      <c r="D250" s="17">
        <f t="shared" si="36"/>
        <v>-214.30555555555625</v>
      </c>
      <c r="E250" s="19">
        <f t="shared" si="31"/>
        <v>0</v>
      </c>
      <c r="F250" s="17">
        <f t="shared" si="37"/>
        <v>-214.30555555555625</v>
      </c>
      <c r="G250" s="17">
        <f t="shared" si="32"/>
        <v>166.66666666666666</v>
      </c>
      <c r="H250" s="17">
        <f t="shared" si="33"/>
        <v>-380.97222222222291</v>
      </c>
      <c r="I250" s="17">
        <f t="shared" si="34"/>
        <v>0</v>
      </c>
      <c r="J250" s="17">
        <f>SUM($H$27:$H250)</f>
        <v>-40242.22222222227</v>
      </c>
      <c r="K250" s="16">
        <f t="shared" si="38"/>
        <v>0</v>
      </c>
    </row>
    <row r="251" spans="1:11" x14ac:dyDescent="0.25">
      <c r="A251" s="3">
        <f t="shared" si="35"/>
        <v>225</v>
      </c>
      <c r="B251" s="18">
        <f t="shared" si="30"/>
        <v>51655</v>
      </c>
      <c r="C251" s="17">
        <f t="shared" si="39"/>
        <v>-35333.333333333394</v>
      </c>
      <c r="D251" s="17">
        <f t="shared" si="36"/>
        <v>-216.1111111111118</v>
      </c>
      <c r="E251" s="19">
        <f t="shared" si="31"/>
        <v>0</v>
      </c>
      <c r="F251" s="17">
        <f t="shared" si="37"/>
        <v>-216.1111111111118</v>
      </c>
      <c r="G251" s="17">
        <f t="shared" si="32"/>
        <v>166.66666666666666</v>
      </c>
      <c r="H251" s="17">
        <f t="shared" si="33"/>
        <v>-382.77777777777845</v>
      </c>
      <c r="I251" s="17">
        <f t="shared" si="34"/>
        <v>0</v>
      </c>
      <c r="J251" s="17">
        <f>SUM($H$27:$H251)</f>
        <v>-40625.000000000051</v>
      </c>
      <c r="K251" s="16">
        <f t="shared" si="38"/>
        <v>0</v>
      </c>
    </row>
    <row r="252" spans="1:11" x14ac:dyDescent="0.25">
      <c r="A252" s="3">
        <f t="shared" si="35"/>
        <v>226</v>
      </c>
      <c r="B252" s="18">
        <f t="shared" si="30"/>
        <v>51685</v>
      </c>
      <c r="C252" s="17">
        <f t="shared" si="39"/>
        <v>-35500.000000000058</v>
      </c>
      <c r="D252" s="17">
        <f t="shared" si="36"/>
        <v>-217.91666666666734</v>
      </c>
      <c r="E252" s="19">
        <f t="shared" si="31"/>
        <v>0</v>
      </c>
      <c r="F252" s="17">
        <f t="shared" si="37"/>
        <v>-217.91666666666734</v>
      </c>
      <c r="G252" s="17">
        <f t="shared" si="32"/>
        <v>166.66666666666666</v>
      </c>
      <c r="H252" s="17">
        <f t="shared" si="33"/>
        <v>-384.583333333334</v>
      </c>
      <c r="I252" s="17">
        <f t="shared" si="34"/>
        <v>0</v>
      </c>
      <c r="J252" s="17">
        <f>SUM($H$27:$H252)</f>
        <v>-41009.583333333387</v>
      </c>
      <c r="K252" s="16">
        <f t="shared" si="38"/>
        <v>0</v>
      </c>
    </row>
    <row r="253" spans="1:11" x14ac:dyDescent="0.25">
      <c r="A253" s="3">
        <f t="shared" si="35"/>
        <v>227</v>
      </c>
      <c r="B253" s="18">
        <f t="shared" si="30"/>
        <v>51716</v>
      </c>
      <c r="C253" s="17">
        <f t="shared" si="39"/>
        <v>-35666.666666666722</v>
      </c>
      <c r="D253" s="17">
        <f t="shared" si="36"/>
        <v>-219.72222222222283</v>
      </c>
      <c r="E253" s="19">
        <f t="shared" si="31"/>
        <v>0</v>
      </c>
      <c r="F253" s="17">
        <f t="shared" si="37"/>
        <v>-219.72222222222283</v>
      </c>
      <c r="G253" s="17">
        <f t="shared" si="32"/>
        <v>166.66666666666666</v>
      </c>
      <c r="H253" s="17">
        <f t="shared" si="33"/>
        <v>-386.38888888888948</v>
      </c>
      <c r="I253" s="17">
        <f t="shared" si="34"/>
        <v>0</v>
      </c>
      <c r="J253" s="17">
        <f>SUM($H$27:$H253)</f>
        <v>-41395.972222222277</v>
      </c>
      <c r="K253" s="16">
        <f t="shared" si="38"/>
        <v>0</v>
      </c>
    </row>
    <row r="254" spans="1:11" x14ac:dyDescent="0.25">
      <c r="A254" s="3">
        <f t="shared" si="35"/>
        <v>228</v>
      </c>
      <c r="B254" s="18">
        <f t="shared" si="30"/>
        <v>51747</v>
      </c>
      <c r="C254" s="17">
        <f t="shared" si="39"/>
        <v>-35833.333333333387</v>
      </c>
      <c r="D254" s="17">
        <f t="shared" si="36"/>
        <v>-221.52777777777837</v>
      </c>
      <c r="E254" s="19">
        <f t="shared" si="31"/>
        <v>0</v>
      </c>
      <c r="F254" s="17">
        <f t="shared" si="37"/>
        <v>-221.52777777777837</v>
      </c>
      <c r="G254" s="17">
        <f t="shared" si="32"/>
        <v>166.66666666666666</v>
      </c>
      <c r="H254" s="17">
        <f t="shared" si="33"/>
        <v>-388.19444444444503</v>
      </c>
      <c r="I254" s="17">
        <f t="shared" si="34"/>
        <v>0</v>
      </c>
      <c r="J254" s="17">
        <f>SUM($H$27:$H254)</f>
        <v>-41784.166666666722</v>
      </c>
      <c r="K254" s="16">
        <f t="shared" si="38"/>
        <v>0</v>
      </c>
    </row>
    <row r="255" spans="1:11" x14ac:dyDescent="0.25">
      <c r="A255" s="3">
        <f t="shared" si="35"/>
        <v>229</v>
      </c>
      <c r="B255" s="18">
        <f t="shared" si="30"/>
        <v>51777</v>
      </c>
      <c r="C255" s="17">
        <f t="shared" si="39"/>
        <v>-36000.000000000051</v>
      </c>
      <c r="D255" s="17">
        <f t="shared" si="36"/>
        <v>-223.33333333333391</v>
      </c>
      <c r="E255" s="19">
        <f t="shared" si="31"/>
        <v>0</v>
      </c>
      <c r="F255" s="17">
        <f t="shared" si="37"/>
        <v>-223.33333333333391</v>
      </c>
      <c r="G255" s="17">
        <f t="shared" si="32"/>
        <v>166.66666666666666</v>
      </c>
      <c r="H255" s="17">
        <f t="shared" si="33"/>
        <v>-390.00000000000057</v>
      </c>
      <c r="I255" s="17">
        <f t="shared" si="34"/>
        <v>0</v>
      </c>
      <c r="J255" s="17">
        <f>SUM($H$27:$H255)</f>
        <v>-42174.166666666722</v>
      </c>
      <c r="K255" s="16">
        <f t="shared" si="38"/>
        <v>0</v>
      </c>
    </row>
    <row r="256" spans="1:11" x14ac:dyDescent="0.25">
      <c r="A256" s="3">
        <f t="shared" si="35"/>
        <v>230</v>
      </c>
      <c r="B256" s="18">
        <f t="shared" si="30"/>
        <v>51808</v>
      </c>
      <c r="C256" s="17">
        <f t="shared" si="39"/>
        <v>-36166.666666666715</v>
      </c>
      <c r="D256" s="17">
        <f t="shared" si="36"/>
        <v>-225.13888888888945</v>
      </c>
      <c r="E256" s="19">
        <f t="shared" si="31"/>
        <v>0</v>
      </c>
      <c r="F256" s="17">
        <f t="shared" si="37"/>
        <v>-225.13888888888945</v>
      </c>
      <c r="G256" s="17">
        <f t="shared" si="32"/>
        <v>166.66666666666666</v>
      </c>
      <c r="H256" s="17">
        <f t="shared" si="33"/>
        <v>-391.80555555555611</v>
      </c>
      <c r="I256" s="17">
        <f t="shared" si="34"/>
        <v>0</v>
      </c>
      <c r="J256" s="17">
        <f>SUM($H$27:$H256)</f>
        <v>-42565.972222222277</v>
      </c>
      <c r="K256" s="16">
        <f t="shared" si="38"/>
        <v>0</v>
      </c>
    </row>
    <row r="257" spans="1:11" x14ac:dyDescent="0.25">
      <c r="A257" s="3">
        <f t="shared" si="35"/>
        <v>231</v>
      </c>
      <c r="B257" s="18">
        <f t="shared" si="30"/>
        <v>51838</v>
      </c>
      <c r="C257" s="17">
        <f t="shared" si="39"/>
        <v>-36333.333333333379</v>
      </c>
      <c r="D257" s="17">
        <f t="shared" si="36"/>
        <v>-226.94444444444494</v>
      </c>
      <c r="E257" s="19">
        <f t="shared" si="31"/>
        <v>0</v>
      </c>
      <c r="F257" s="17">
        <f t="shared" si="37"/>
        <v>-226.94444444444494</v>
      </c>
      <c r="G257" s="17">
        <f t="shared" si="32"/>
        <v>166.66666666666666</v>
      </c>
      <c r="H257" s="17">
        <f t="shared" si="33"/>
        <v>-393.6111111111116</v>
      </c>
      <c r="I257" s="17">
        <f t="shared" si="34"/>
        <v>0</v>
      </c>
      <c r="J257" s="17">
        <f>SUM($H$27:$H257)</f>
        <v>-42959.583333333387</v>
      </c>
      <c r="K257" s="16">
        <f t="shared" si="38"/>
        <v>0</v>
      </c>
    </row>
    <row r="258" spans="1:11" x14ac:dyDescent="0.25">
      <c r="A258" s="3">
        <f t="shared" si="35"/>
        <v>232</v>
      </c>
      <c r="B258" s="18">
        <f t="shared" si="30"/>
        <v>51869</v>
      </c>
      <c r="C258" s="17">
        <f t="shared" si="39"/>
        <v>-36500.000000000044</v>
      </c>
      <c r="D258" s="17">
        <f t="shared" si="36"/>
        <v>-228.75000000000048</v>
      </c>
      <c r="E258" s="19">
        <f t="shared" si="31"/>
        <v>0</v>
      </c>
      <c r="F258" s="17">
        <f t="shared" si="37"/>
        <v>-228.75000000000048</v>
      </c>
      <c r="G258" s="17">
        <f t="shared" si="32"/>
        <v>166.66666666666666</v>
      </c>
      <c r="H258" s="17">
        <f t="shared" si="33"/>
        <v>-395.41666666666714</v>
      </c>
      <c r="I258" s="17">
        <f t="shared" si="34"/>
        <v>0</v>
      </c>
      <c r="J258" s="17">
        <f>SUM($H$27:$H258)</f>
        <v>-43355.000000000051</v>
      </c>
      <c r="K258" s="16">
        <f t="shared" si="38"/>
        <v>0</v>
      </c>
    </row>
    <row r="259" spans="1:11" x14ac:dyDescent="0.25">
      <c r="A259" s="3">
        <f t="shared" si="35"/>
        <v>233</v>
      </c>
      <c r="B259" s="18">
        <f t="shared" si="30"/>
        <v>51900</v>
      </c>
      <c r="C259" s="17">
        <f t="shared" si="39"/>
        <v>-36666.666666666708</v>
      </c>
      <c r="D259" s="17">
        <f t="shared" si="36"/>
        <v>-230.55555555555603</v>
      </c>
      <c r="E259" s="19">
        <f t="shared" si="31"/>
        <v>0</v>
      </c>
      <c r="F259" s="17">
        <f t="shared" si="37"/>
        <v>-230.55555555555603</v>
      </c>
      <c r="G259" s="17">
        <f t="shared" si="32"/>
        <v>166.66666666666666</v>
      </c>
      <c r="H259" s="17">
        <f t="shared" si="33"/>
        <v>-397.22222222222268</v>
      </c>
      <c r="I259" s="17">
        <f t="shared" si="34"/>
        <v>0</v>
      </c>
      <c r="J259" s="17">
        <f>SUM($H$27:$H259)</f>
        <v>-43752.222222222277</v>
      </c>
      <c r="K259" s="16">
        <f t="shared" si="38"/>
        <v>0</v>
      </c>
    </row>
    <row r="260" spans="1:11" x14ac:dyDescent="0.25">
      <c r="A260" s="3">
        <f t="shared" si="35"/>
        <v>234</v>
      </c>
      <c r="B260" s="18">
        <f t="shared" si="30"/>
        <v>51928</v>
      </c>
      <c r="C260" s="17">
        <f t="shared" si="39"/>
        <v>-36833.333333333372</v>
      </c>
      <c r="D260" s="17">
        <f t="shared" si="36"/>
        <v>-232.36111111111157</v>
      </c>
      <c r="E260" s="19">
        <f t="shared" si="31"/>
        <v>0</v>
      </c>
      <c r="F260" s="17">
        <f t="shared" si="37"/>
        <v>-232.36111111111157</v>
      </c>
      <c r="G260" s="17">
        <f t="shared" si="32"/>
        <v>166.66666666666666</v>
      </c>
      <c r="H260" s="17">
        <f t="shared" si="33"/>
        <v>-399.02777777777823</v>
      </c>
      <c r="I260" s="17">
        <f t="shared" si="34"/>
        <v>0</v>
      </c>
      <c r="J260" s="17">
        <f>SUM($H$27:$H260)</f>
        <v>-44151.250000000058</v>
      </c>
      <c r="K260" s="16">
        <f t="shared" si="38"/>
        <v>0</v>
      </c>
    </row>
    <row r="261" spans="1:11" x14ac:dyDescent="0.25">
      <c r="A261" s="3">
        <f t="shared" si="35"/>
        <v>235</v>
      </c>
      <c r="B261" s="18">
        <f t="shared" si="30"/>
        <v>51959</v>
      </c>
      <c r="C261" s="17">
        <f t="shared" si="39"/>
        <v>-37000.000000000036</v>
      </c>
      <c r="D261" s="17">
        <f t="shared" si="36"/>
        <v>-234.16666666666711</v>
      </c>
      <c r="E261" s="19">
        <f t="shared" si="31"/>
        <v>0</v>
      </c>
      <c r="F261" s="17">
        <f t="shared" si="37"/>
        <v>-234.16666666666711</v>
      </c>
      <c r="G261" s="17">
        <f t="shared" si="32"/>
        <v>166.66666666666666</v>
      </c>
      <c r="H261" s="17">
        <f t="shared" si="33"/>
        <v>-400.83333333333377</v>
      </c>
      <c r="I261" s="17">
        <f t="shared" si="34"/>
        <v>0</v>
      </c>
      <c r="J261" s="17">
        <f>SUM($H$27:$H261)</f>
        <v>-44552.083333333394</v>
      </c>
      <c r="K261" s="16">
        <f t="shared" si="38"/>
        <v>0</v>
      </c>
    </row>
    <row r="262" spans="1:11" x14ac:dyDescent="0.25">
      <c r="A262" s="3">
        <f t="shared" si="35"/>
        <v>236</v>
      </c>
      <c r="B262" s="18">
        <f t="shared" si="30"/>
        <v>51989</v>
      </c>
      <c r="C262" s="17">
        <f t="shared" si="39"/>
        <v>-37166.666666666701</v>
      </c>
      <c r="D262" s="17">
        <f t="shared" si="36"/>
        <v>-235.9722222222226</v>
      </c>
      <c r="E262" s="19">
        <f t="shared" si="31"/>
        <v>0</v>
      </c>
      <c r="F262" s="17">
        <f t="shared" si="37"/>
        <v>-235.9722222222226</v>
      </c>
      <c r="G262" s="17">
        <f t="shared" si="32"/>
        <v>166.66666666666666</v>
      </c>
      <c r="H262" s="17">
        <f t="shared" si="33"/>
        <v>-402.63888888888926</v>
      </c>
      <c r="I262" s="17">
        <f t="shared" si="34"/>
        <v>0</v>
      </c>
      <c r="J262" s="17">
        <f>SUM($H$27:$H262)</f>
        <v>-44954.722222222284</v>
      </c>
      <c r="K262" s="16">
        <f t="shared" si="38"/>
        <v>0</v>
      </c>
    </row>
    <row r="263" spans="1:11" x14ac:dyDescent="0.25">
      <c r="A263" s="3">
        <f t="shared" si="35"/>
        <v>237</v>
      </c>
      <c r="B263" s="18">
        <f t="shared" si="30"/>
        <v>52020</v>
      </c>
      <c r="C263" s="17">
        <f t="shared" si="39"/>
        <v>-37333.333333333365</v>
      </c>
      <c r="D263" s="17">
        <f t="shared" si="36"/>
        <v>-237.77777777777814</v>
      </c>
      <c r="E263" s="19">
        <f t="shared" si="31"/>
        <v>0</v>
      </c>
      <c r="F263" s="17">
        <f t="shared" si="37"/>
        <v>-237.77777777777814</v>
      </c>
      <c r="G263" s="17">
        <f t="shared" si="32"/>
        <v>166.66666666666666</v>
      </c>
      <c r="H263" s="17">
        <f t="shared" si="33"/>
        <v>-404.4444444444448</v>
      </c>
      <c r="I263" s="17">
        <f t="shared" si="34"/>
        <v>0</v>
      </c>
      <c r="J263" s="17">
        <f>SUM($H$27:$H263)</f>
        <v>-45359.16666666673</v>
      </c>
      <c r="K263" s="16">
        <f t="shared" si="38"/>
        <v>0</v>
      </c>
    </row>
    <row r="264" spans="1:11" x14ac:dyDescent="0.25">
      <c r="A264" s="3">
        <f t="shared" si="35"/>
        <v>238</v>
      </c>
      <c r="B264" s="18">
        <f t="shared" si="30"/>
        <v>52050</v>
      </c>
      <c r="C264" s="17">
        <f t="shared" si="39"/>
        <v>-37500.000000000029</v>
      </c>
      <c r="D264" s="17">
        <f t="shared" si="36"/>
        <v>-239.58333333333368</v>
      </c>
      <c r="E264" s="19">
        <f t="shared" si="31"/>
        <v>0</v>
      </c>
      <c r="F264" s="17">
        <f t="shared" si="37"/>
        <v>-239.58333333333368</v>
      </c>
      <c r="G264" s="17">
        <f t="shared" si="32"/>
        <v>166.66666666666666</v>
      </c>
      <c r="H264" s="17">
        <f t="shared" si="33"/>
        <v>-406.25000000000034</v>
      </c>
      <c r="I264" s="17">
        <f t="shared" si="34"/>
        <v>0</v>
      </c>
      <c r="J264" s="17">
        <f>SUM($H$27:$H264)</f>
        <v>-45765.41666666673</v>
      </c>
      <c r="K264" s="16">
        <f t="shared" si="38"/>
        <v>0</v>
      </c>
    </row>
    <row r="265" spans="1:11" x14ac:dyDescent="0.25">
      <c r="A265" s="3">
        <f t="shared" si="35"/>
        <v>239</v>
      </c>
      <c r="B265" s="18">
        <f t="shared" si="30"/>
        <v>52081</v>
      </c>
      <c r="C265" s="17">
        <f t="shared" si="39"/>
        <v>-37666.666666666693</v>
      </c>
      <c r="D265" s="17">
        <f t="shared" si="36"/>
        <v>-241.38888888888923</v>
      </c>
      <c r="E265" s="19">
        <f t="shared" si="31"/>
        <v>0</v>
      </c>
      <c r="F265" s="17">
        <f t="shared" si="37"/>
        <v>-241.38888888888923</v>
      </c>
      <c r="G265" s="17">
        <f t="shared" si="32"/>
        <v>166.66666666666666</v>
      </c>
      <c r="H265" s="17">
        <f t="shared" si="33"/>
        <v>-408.05555555555588</v>
      </c>
      <c r="I265" s="17">
        <f t="shared" si="34"/>
        <v>0</v>
      </c>
      <c r="J265" s="17">
        <f>SUM($H$27:$H265)</f>
        <v>-46173.472222222284</v>
      </c>
      <c r="K265" s="16">
        <f t="shared" si="38"/>
        <v>0</v>
      </c>
    </row>
    <row r="266" spans="1:11" x14ac:dyDescent="0.25">
      <c r="A266" s="3">
        <f t="shared" si="35"/>
        <v>240</v>
      </c>
      <c r="B266" s="18">
        <f t="shared" si="30"/>
        <v>52112</v>
      </c>
      <c r="C266" s="17">
        <f t="shared" si="39"/>
        <v>-37833.333333333358</v>
      </c>
      <c r="D266" s="17">
        <f t="shared" si="36"/>
        <v>-243.19444444444471</v>
      </c>
      <c r="E266" s="19">
        <f t="shared" si="31"/>
        <v>0</v>
      </c>
      <c r="F266" s="17">
        <f t="shared" si="37"/>
        <v>-243.19444444444471</v>
      </c>
      <c r="G266" s="17">
        <f t="shared" si="32"/>
        <v>166.66666666666666</v>
      </c>
      <c r="H266" s="17">
        <f t="shared" si="33"/>
        <v>-409.86111111111137</v>
      </c>
      <c r="I266" s="17">
        <f t="shared" si="34"/>
        <v>0</v>
      </c>
      <c r="J266" s="17">
        <f>SUM($H$27:$H266)</f>
        <v>-46583.333333333394</v>
      </c>
      <c r="K266" s="16">
        <f t="shared" si="38"/>
        <v>0</v>
      </c>
    </row>
    <row r="267" spans="1:11" x14ac:dyDescent="0.25">
      <c r="A267" s="3">
        <f t="shared" si="35"/>
        <v>241</v>
      </c>
      <c r="B267" s="18">
        <f t="shared" si="30"/>
        <v>52142</v>
      </c>
      <c r="C267" s="17">
        <f t="shared" si="39"/>
        <v>-38000.000000000022</v>
      </c>
      <c r="D267" s="17">
        <f t="shared" si="36"/>
        <v>-245.00000000000026</v>
      </c>
      <c r="E267" s="19">
        <f t="shared" si="31"/>
        <v>0</v>
      </c>
      <c r="F267" s="17">
        <f t="shared" si="37"/>
        <v>-245.00000000000026</v>
      </c>
      <c r="G267" s="17">
        <f t="shared" si="32"/>
        <v>166.66666666666666</v>
      </c>
      <c r="H267" s="17">
        <f t="shared" si="33"/>
        <v>-411.66666666666691</v>
      </c>
      <c r="I267" s="17">
        <f t="shared" si="34"/>
        <v>0</v>
      </c>
      <c r="J267" s="17">
        <f>SUM($H$27:$H267)</f>
        <v>-46995.000000000058</v>
      </c>
      <c r="K267" s="16">
        <f t="shared" si="38"/>
        <v>0</v>
      </c>
    </row>
    <row r="268" spans="1:11" x14ac:dyDescent="0.25">
      <c r="A268" s="3">
        <f t="shared" si="35"/>
        <v>242</v>
      </c>
      <c r="B268" s="18">
        <f t="shared" si="30"/>
        <v>52173</v>
      </c>
      <c r="C268" s="17">
        <f t="shared" si="39"/>
        <v>-38166.666666666686</v>
      </c>
      <c r="D268" s="17">
        <f t="shared" si="36"/>
        <v>-246.8055555555558</v>
      </c>
      <c r="E268" s="19">
        <f t="shared" si="31"/>
        <v>0</v>
      </c>
      <c r="F268" s="17">
        <f t="shared" si="37"/>
        <v>-246.8055555555558</v>
      </c>
      <c r="G268" s="17">
        <f t="shared" si="32"/>
        <v>166.66666666666666</v>
      </c>
      <c r="H268" s="17">
        <f t="shared" si="33"/>
        <v>-413.47222222222246</v>
      </c>
      <c r="I268" s="17">
        <f t="shared" si="34"/>
        <v>0</v>
      </c>
      <c r="J268" s="17">
        <f>SUM($H$27:$H268)</f>
        <v>-47408.472222222277</v>
      </c>
      <c r="K268" s="16">
        <f t="shared" si="38"/>
        <v>0</v>
      </c>
    </row>
    <row r="269" spans="1:11" x14ac:dyDescent="0.25">
      <c r="A269" s="3">
        <f t="shared" si="35"/>
        <v>243</v>
      </c>
      <c r="B269" s="18">
        <f t="shared" si="30"/>
        <v>52203</v>
      </c>
      <c r="C269" s="17">
        <f t="shared" si="39"/>
        <v>-38333.33333333335</v>
      </c>
      <c r="D269" s="17">
        <f t="shared" si="36"/>
        <v>-248.61111111111134</v>
      </c>
      <c r="E269" s="19">
        <f t="shared" si="31"/>
        <v>0</v>
      </c>
      <c r="F269" s="17">
        <f t="shared" si="37"/>
        <v>-248.61111111111134</v>
      </c>
      <c r="G269" s="17">
        <f t="shared" si="32"/>
        <v>166.66666666666666</v>
      </c>
      <c r="H269" s="17">
        <f t="shared" si="33"/>
        <v>-415.277777777778</v>
      </c>
      <c r="I269" s="17">
        <f t="shared" si="34"/>
        <v>0</v>
      </c>
      <c r="J269" s="17">
        <f>SUM($H$27:$H269)</f>
        <v>-47823.750000000058</v>
      </c>
      <c r="K269" s="16">
        <f t="shared" si="38"/>
        <v>0</v>
      </c>
    </row>
    <row r="270" spans="1:11" x14ac:dyDescent="0.25">
      <c r="A270" s="3">
        <f t="shared" si="35"/>
        <v>244</v>
      </c>
      <c r="B270" s="18">
        <f t="shared" si="30"/>
        <v>52234</v>
      </c>
      <c r="C270" s="17">
        <f t="shared" si="39"/>
        <v>-38500.000000000015</v>
      </c>
      <c r="D270" s="17">
        <f t="shared" si="36"/>
        <v>-250.41666666666683</v>
      </c>
      <c r="E270" s="19">
        <f t="shared" si="31"/>
        <v>0</v>
      </c>
      <c r="F270" s="17">
        <f t="shared" si="37"/>
        <v>-250.41666666666683</v>
      </c>
      <c r="G270" s="17">
        <f t="shared" si="32"/>
        <v>166.66666666666666</v>
      </c>
      <c r="H270" s="17">
        <f t="shared" si="33"/>
        <v>-417.08333333333348</v>
      </c>
      <c r="I270" s="17">
        <f t="shared" si="34"/>
        <v>0</v>
      </c>
      <c r="J270" s="17">
        <f>SUM($H$27:$H270)</f>
        <v>-48240.833333333394</v>
      </c>
      <c r="K270" s="16">
        <f t="shared" si="38"/>
        <v>0</v>
      </c>
    </row>
    <row r="271" spans="1:11" x14ac:dyDescent="0.25">
      <c r="A271" s="3">
        <f t="shared" si="35"/>
        <v>245</v>
      </c>
      <c r="B271" s="18">
        <f t="shared" si="30"/>
        <v>52265</v>
      </c>
      <c r="C271" s="17">
        <f t="shared" si="39"/>
        <v>-38666.666666666679</v>
      </c>
      <c r="D271" s="17">
        <f t="shared" si="36"/>
        <v>-252.22222222222237</v>
      </c>
      <c r="E271" s="19">
        <f t="shared" si="31"/>
        <v>0</v>
      </c>
      <c r="F271" s="17">
        <f t="shared" si="37"/>
        <v>-252.22222222222237</v>
      </c>
      <c r="G271" s="17">
        <f t="shared" si="32"/>
        <v>166.66666666666666</v>
      </c>
      <c r="H271" s="17">
        <f t="shared" si="33"/>
        <v>-418.88888888888903</v>
      </c>
      <c r="I271" s="17">
        <f t="shared" si="34"/>
        <v>0</v>
      </c>
      <c r="J271" s="17">
        <f>SUM($H$27:$H271)</f>
        <v>-48659.722222222284</v>
      </c>
      <c r="K271" s="16">
        <f t="shared" si="38"/>
        <v>0</v>
      </c>
    </row>
    <row r="272" spans="1:11" x14ac:dyDescent="0.25">
      <c r="A272" s="3">
        <f t="shared" si="35"/>
        <v>246</v>
      </c>
      <c r="B272" s="18">
        <f t="shared" si="30"/>
        <v>52293</v>
      </c>
      <c r="C272" s="17">
        <f t="shared" si="39"/>
        <v>-38833.333333333343</v>
      </c>
      <c r="D272" s="17">
        <f t="shared" si="36"/>
        <v>-254.02777777777791</v>
      </c>
      <c r="E272" s="19">
        <f t="shared" si="31"/>
        <v>0</v>
      </c>
      <c r="F272" s="17">
        <f t="shared" si="37"/>
        <v>-254.02777777777791</v>
      </c>
      <c r="G272" s="17">
        <f t="shared" si="32"/>
        <v>166.66666666666666</v>
      </c>
      <c r="H272" s="17">
        <f t="shared" si="33"/>
        <v>-420.69444444444457</v>
      </c>
      <c r="I272" s="17">
        <f t="shared" si="34"/>
        <v>0</v>
      </c>
      <c r="J272" s="17">
        <f>SUM($H$27:$H272)</f>
        <v>-49080.41666666673</v>
      </c>
      <c r="K272" s="16">
        <f t="shared" si="38"/>
        <v>0</v>
      </c>
    </row>
    <row r="273" spans="1:11" x14ac:dyDescent="0.25">
      <c r="A273" s="3">
        <f t="shared" si="35"/>
        <v>247</v>
      </c>
      <c r="B273" s="18">
        <f t="shared" si="30"/>
        <v>52324</v>
      </c>
      <c r="C273" s="17">
        <f t="shared" si="39"/>
        <v>-39000.000000000007</v>
      </c>
      <c r="D273" s="17">
        <f t="shared" si="36"/>
        <v>-255.83333333333346</v>
      </c>
      <c r="E273" s="19">
        <f t="shared" si="31"/>
        <v>0</v>
      </c>
      <c r="F273" s="17">
        <f t="shared" si="37"/>
        <v>-255.83333333333346</v>
      </c>
      <c r="G273" s="17">
        <f t="shared" si="32"/>
        <v>166.66666666666666</v>
      </c>
      <c r="H273" s="17">
        <f t="shared" si="33"/>
        <v>-422.50000000000011</v>
      </c>
      <c r="I273" s="17">
        <f t="shared" si="34"/>
        <v>0</v>
      </c>
      <c r="J273" s="17">
        <f>SUM($H$27:$H273)</f>
        <v>-49502.91666666673</v>
      </c>
      <c r="K273" s="16">
        <f t="shared" si="38"/>
        <v>0</v>
      </c>
    </row>
    <row r="274" spans="1:11" x14ac:dyDescent="0.25">
      <c r="A274" s="3">
        <f t="shared" si="35"/>
        <v>248</v>
      </c>
      <c r="B274" s="18">
        <f t="shared" si="30"/>
        <v>52354</v>
      </c>
      <c r="C274" s="17">
        <f t="shared" si="39"/>
        <v>-39166.666666666672</v>
      </c>
      <c r="D274" s="17">
        <f t="shared" si="36"/>
        <v>-257.63888888888891</v>
      </c>
      <c r="E274" s="19">
        <f t="shared" si="31"/>
        <v>0</v>
      </c>
      <c r="F274" s="17">
        <f t="shared" si="37"/>
        <v>-257.63888888888891</v>
      </c>
      <c r="G274" s="17">
        <f t="shared" si="32"/>
        <v>166.66666666666666</v>
      </c>
      <c r="H274" s="17">
        <f t="shared" si="33"/>
        <v>-424.3055555555556</v>
      </c>
      <c r="I274" s="17">
        <f t="shared" si="34"/>
        <v>0</v>
      </c>
      <c r="J274" s="17">
        <f>SUM($H$27:$H274)</f>
        <v>-49927.222222222284</v>
      </c>
      <c r="K274" s="16">
        <f t="shared" si="38"/>
        <v>0</v>
      </c>
    </row>
    <row r="275" spans="1:11" x14ac:dyDescent="0.25">
      <c r="A275" s="3">
        <f t="shared" si="35"/>
        <v>249</v>
      </c>
      <c r="B275" s="18">
        <f t="shared" si="30"/>
        <v>52385</v>
      </c>
      <c r="C275" s="17">
        <f t="shared" si="39"/>
        <v>-39333.333333333336</v>
      </c>
      <c r="D275" s="17">
        <f t="shared" si="36"/>
        <v>-259.44444444444446</v>
      </c>
      <c r="E275" s="19">
        <f t="shared" si="31"/>
        <v>0</v>
      </c>
      <c r="F275" s="17">
        <f t="shared" si="37"/>
        <v>-259.44444444444446</v>
      </c>
      <c r="G275" s="17">
        <f t="shared" si="32"/>
        <v>166.66666666666666</v>
      </c>
      <c r="H275" s="17">
        <f t="shared" si="33"/>
        <v>-426.11111111111114</v>
      </c>
      <c r="I275" s="17">
        <f t="shared" si="34"/>
        <v>0</v>
      </c>
      <c r="J275" s="17">
        <f>SUM($H$27:$H275)</f>
        <v>-50353.333333333394</v>
      </c>
      <c r="K275" s="16">
        <f t="shared" si="38"/>
        <v>0</v>
      </c>
    </row>
    <row r="276" spans="1:11" x14ac:dyDescent="0.25">
      <c r="A276" s="3">
        <f t="shared" si="35"/>
        <v>250</v>
      </c>
      <c r="B276" s="18">
        <f t="shared" si="30"/>
        <v>52415</v>
      </c>
      <c r="C276" s="17">
        <f t="shared" si="39"/>
        <v>-39500</v>
      </c>
      <c r="D276" s="17">
        <f t="shared" si="36"/>
        <v>-261.25</v>
      </c>
      <c r="E276" s="19">
        <f t="shared" si="31"/>
        <v>0</v>
      </c>
      <c r="F276" s="17">
        <f t="shared" si="37"/>
        <v>-261.25</v>
      </c>
      <c r="G276" s="17">
        <f t="shared" si="32"/>
        <v>166.66666666666666</v>
      </c>
      <c r="H276" s="17">
        <f t="shared" si="33"/>
        <v>-427.91666666666669</v>
      </c>
      <c r="I276" s="17">
        <f t="shared" si="34"/>
        <v>0</v>
      </c>
      <c r="J276" s="17">
        <f>SUM($H$27:$H276)</f>
        <v>-50781.250000000058</v>
      </c>
      <c r="K276" s="16">
        <f t="shared" si="38"/>
        <v>0</v>
      </c>
    </row>
    <row r="277" spans="1:11" x14ac:dyDescent="0.25">
      <c r="A277" s="3">
        <f t="shared" si="35"/>
        <v>251</v>
      </c>
      <c r="B277" s="18">
        <f t="shared" si="30"/>
        <v>52446</v>
      </c>
      <c r="C277" s="17">
        <f t="shared" si="39"/>
        <v>-39666.666666666664</v>
      </c>
      <c r="D277" s="17">
        <f t="shared" si="36"/>
        <v>-263.05555555555554</v>
      </c>
      <c r="E277" s="19">
        <f t="shared" si="31"/>
        <v>0</v>
      </c>
      <c r="F277" s="17">
        <f t="shared" si="37"/>
        <v>-263.05555555555554</v>
      </c>
      <c r="G277" s="17">
        <f t="shared" si="32"/>
        <v>166.66666666666666</v>
      </c>
      <c r="H277" s="17">
        <f t="shared" si="33"/>
        <v>-429.72222222222223</v>
      </c>
      <c r="I277" s="17">
        <f t="shared" si="34"/>
        <v>0</v>
      </c>
      <c r="J277" s="17">
        <f>SUM($H$27:$H277)</f>
        <v>-51210.972222222277</v>
      </c>
      <c r="K277" s="16">
        <f t="shared" si="38"/>
        <v>0</v>
      </c>
    </row>
    <row r="278" spans="1:11" x14ac:dyDescent="0.25">
      <c r="A278" s="3">
        <f t="shared" si="35"/>
        <v>252</v>
      </c>
      <c r="B278" s="18">
        <f t="shared" si="30"/>
        <v>52477</v>
      </c>
      <c r="C278" s="17">
        <f t="shared" si="39"/>
        <v>-39833.333333333328</v>
      </c>
      <c r="D278" s="17">
        <f t="shared" si="36"/>
        <v>-264.86111111111109</v>
      </c>
      <c r="E278" s="19">
        <f t="shared" si="31"/>
        <v>0</v>
      </c>
      <c r="F278" s="17">
        <f t="shared" si="37"/>
        <v>-264.86111111111109</v>
      </c>
      <c r="G278" s="17">
        <f t="shared" si="32"/>
        <v>166.66666666666666</v>
      </c>
      <c r="H278" s="17">
        <f t="shared" si="33"/>
        <v>-431.52777777777771</v>
      </c>
      <c r="I278" s="17">
        <f t="shared" si="34"/>
        <v>0</v>
      </c>
      <c r="J278" s="17">
        <f>SUM($H$27:$H278)</f>
        <v>-51642.500000000058</v>
      </c>
      <c r="K278" s="16">
        <f t="shared" si="38"/>
        <v>0</v>
      </c>
    </row>
    <row r="279" spans="1:11" x14ac:dyDescent="0.25">
      <c r="A279" s="3">
        <f t="shared" si="35"/>
        <v>253</v>
      </c>
      <c r="B279" s="18">
        <f t="shared" si="30"/>
        <v>52507</v>
      </c>
      <c r="C279" s="17">
        <f t="shared" si="39"/>
        <v>-39999.999999999993</v>
      </c>
      <c r="D279" s="17">
        <f t="shared" si="36"/>
        <v>-266.66666666666663</v>
      </c>
      <c r="E279" s="19">
        <f t="shared" si="31"/>
        <v>0</v>
      </c>
      <c r="F279" s="17">
        <f t="shared" si="37"/>
        <v>-266.66666666666663</v>
      </c>
      <c r="G279" s="17">
        <f t="shared" si="32"/>
        <v>166.66666666666666</v>
      </c>
      <c r="H279" s="17">
        <f t="shared" si="33"/>
        <v>-433.33333333333326</v>
      </c>
      <c r="I279" s="17">
        <f t="shared" si="34"/>
        <v>0</v>
      </c>
      <c r="J279" s="17">
        <f>SUM($H$27:$H279)</f>
        <v>-52075.833333333394</v>
      </c>
      <c r="K279" s="16">
        <f t="shared" si="38"/>
        <v>0</v>
      </c>
    </row>
    <row r="280" spans="1:11" x14ac:dyDescent="0.25">
      <c r="A280" s="3">
        <f t="shared" si="35"/>
        <v>254</v>
      </c>
      <c r="B280" s="18">
        <f t="shared" si="30"/>
        <v>52538</v>
      </c>
      <c r="C280" s="17">
        <f t="shared" si="39"/>
        <v>-40166.666666666657</v>
      </c>
      <c r="D280" s="17">
        <f t="shared" si="36"/>
        <v>-268.47222222222217</v>
      </c>
      <c r="E280" s="19">
        <f t="shared" si="31"/>
        <v>0</v>
      </c>
      <c r="F280" s="17">
        <f t="shared" si="37"/>
        <v>-268.47222222222217</v>
      </c>
      <c r="G280" s="17">
        <f t="shared" si="32"/>
        <v>166.66666666666666</v>
      </c>
      <c r="H280" s="17">
        <f t="shared" si="33"/>
        <v>-435.1388888888888</v>
      </c>
      <c r="I280" s="17">
        <f t="shared" si="34"/>
        <v>0</v>
      </c>
      <c r="J280" s="17">
        <f>SUM($H$27:$H280)</f>
        <v>-52510.972222222284</v>
      </c>
      <c r="K280" s="16">
        <f t="shared" si="38"/>
        <v>0</v>
      </c>
    </row>
    <row r="281" spans="1:11" x14ac:dyDescent="0.25">
      <c r="A281" s="3">
        <f t="shared" si="35"/>
        <v>255</v>
      </c>
      <c r="B281" s="18">
        <f t="shared" si="30"/>
        <v>52568</v>
      </c>
      <c r="C281" s="17">
        <f t="shared" si="39"/>
        <v>-40333.333333333321</v>
      </c>
      <c r="D281" s="17">
        <f t="shared" si="36"/>
        <v>-270.27777777777771</v>
      </c>
      <c r="E281" s="19">
        <f t="shared" si="31"/>
        <v>0</v>
      </c>
      <c r="F281" s="17">
        <f t="shared" si="37"/>
        <v>-270.27777777777771</v>
      </c>
      <c r="G281" s="17">
        <f t="shared" si="32"/>
        <v>166.66666666666666</v>
      </c>
      <c r="H281" s="17">
        <f t="shared" si="33"/>
        <v>-436.94444444444434</v>
      </c>
      <c r="I281" s="17">
        <f t="shared" si="34"/>
        <v>0</v>
      </c>
      <c r="J281" s="17">
        <f>SUM($H$27:$H281)</f>
        <v>-52947.91666666673</v>
      </c>
      <c r="K281" s="16">
        <f t="shared" si="38"/>
        <v>0</v>
      </c>
    </row>
    <row r="282" spans="1:11" x14ac:dyDescent="0.25">
      <c r="A282" s="3">
        <f t="shared" si="35"/>
        <v>256</v>
      </c>
      <c r="B282" s="18">
        <f t="shared" si="30"/>
        <v>52599</v>
      </c>
      <c r="C282" s="17">
        <f t="shared" si="39"/>
        <v>-40499.999999999985</v>
      </c>
      <c r="D282" s="17">
        <f t="shared" si="36"/>
        <v>-272.08333333333314</v>
      </c>
      <c r="E282" s="19">
        <f t="shared" si="31"/>
        <v>0</v>
      </c>
      <c r="F282" s="17">
        <f t="shared" si="37"/>
        <v>-272.08333333333314</v>
      </c>
      <c r="G282" s="17">
        <f t="shared" si="32"/>
        <v>166.66666666666666</v>
      </c>
      <c r="H282" s="17">
        <f t="shared" si="33"/>
        <v>-438.74999999999983</v>
      </c>
      <c r="I282" s="17">
        <f t="shared" si="34"/>
        <v>0</v>
      </c>
      <c r="J282" s="17">
        <f>SUM($H$27:$H282)</f>
        <v>-53386.66666666673</v>
      </c>
      <c r="K282" s="16">
        <f t="shared" si="38"/>
        <v>0</v>
      </c>
    </row>
    <row r="283" spans="1:11" x14ac:dyDescent="0.25">
      <c r="A283" s="3">
        <f t="shared" si="35"/>
        <v>257</v>
      </c>
      <c r="B283" s="18">
        <f t="shared" ref="B283:B346" si="40">IF(Núm_de_pago&lt;&gt;"",DATE(YEAR(Inicio_prestamo),MONTH(Inicio_prestamo)+(Núm_de_pago)*12/Núm_pagos_al_año,DAY(Inicio_prestamo)),"")</f>
        <v>52630</v>
      </c>
      <c r="C283" s="17">
        <f t="shared" si="39"/>
        <v>-40666.66666666665</v>
      </c>
      <c r="D283" s="17">
        <f t="shared" si="36"/>
        <v>-273.88888888888869</v>
      </c>
      <c r="E283" s="19">
        <f t="shared" ref="E283:E346" si="41">IF(AND(Núm_de_pago&lt;&gt;"",Pago_progr+Pagos_adicionales_programados&lt;Saldo_inicial),Pagos_adicionales_programados,IF(AND(Núm_de_pago&lt;&gt;"",Saldo_inicial-Pago_progr&gt;0),Saldo_inicial-Pago_progr,IF(Núm_de_pago&lt;&gt;"",0,"")))</f>
        <v>0</v>
      </c>
      <c r="F283" s="17">
        <f t="shared" si="37"/>
        <v>-273.88888888888869</v>
      </c>
      <c r="G283" s="17">
        <f t="shared" ref="G283:G346" si="42">+Importe_del_préstamo/(Años_préstamo*Núm_pagos_al_año)</f>
        <v>166.66666666666666</v>
      </c>
      <c r="H283" s="17">
        <f t="shared" ref="H283:H346" si="43">C283*(Tasa_de_interés/Núm_pagos_al_año)</f>
        <v>-440.55555555555537</v>
      </c>
      <c r="I283" s="17">
        <f t="shared" ref="I283:I346" si="44">IF(AND(Núm_de_pago&lt;&gt;"",Pago_progr+Pago_adicional&lt;Saldo_inicial),Saldo_inicial-Capital,IF(Núm_de_pago&lt;&gt;"",0,""))</f>
        <v>0</v>
      </c>
      <c r="J283" s="17">
        <f>SUM($H$27:$H283)</f>
        <v>-53827.222222222284</v>
      </c>
      <c r="K283" s="16">
        <f t="shared" si="38"/>
        <v>0</v>
      </c>
    </row>
    <row r="284" spans="1:11" x14ac:dyDescent="0.25">
      <c r="A284" s="3">
        <f t="shared" ref="A284:A347" si="45">IF(Valores_especificados,A283+1,"")</f>
        <v>258</v>
      </c>
      <c r="B284" s="18">
        <f t="shared" si="40"/>
        <v>52659</v>
      </c>
      <c r="C284" s="17">
        <f t="shared" si="39"/>
        <v>-40833.333333333314</v>
      </c>
      <c r="D284" s="17">
        <f t="shared" ref="D284:D347" si="46">+G284+H284</f>
        <v>-275.69444444444423</v>
      </c>
      <c r="E284" s="19">
        <f t="shared" si="41"/>
        <v>0</v>
      </c>
      <c r="F284" s="17">
        <f t="shared" ref="F284:F347" si="47">+H284+G284</f>
        <v>-275.69444444444423</v>
      </c>
      <c r="G284" s="17">
        <f t="shared" si="42"/>
        <v>166.66666666666666</v>
      </c>
      <c r="H284" s="17">
        <f t="shared" si="43"/>
        <v>-442.36111111111092</v>
      </c>
      <c r="I284" s="17">
        <f t="shared" si="44"/>
        <v>0</v>
      </c>
      <c r="J284" s="17">
        <f>SUM($H$27:$H284)</f>
        <v>-54269.583333333394</v>
      </c>
      <c r="K284" s="16">
        <f t="shared" ref="K284:K347" si="48">IF(H284&lt;=0,0,(G284+H284))</f>
        <v>0</v>
      </c>
    </row>
    <row r="285" spans="1:11" x14ac:dyDescent="0.25">
      <c r="A285" s="3">
        <f t="shared" si="45"/>
        <v>259</v>
      </c>
      <c r="B285" s="18">
        <f t="shared" si="40"/>
        <v>52690</v>
      </c>
      <c r="C285" s="17">
        <f t="shared" ref="C285:C348" si="49">+C284-G284</f>
        <v>-40999.999999999978</v>
      </c>
      <c r="D285" s="17">
        <f t="shared" si="46"/>
        <v>-277.49999999999977</v>
      </c>
      <c r="E285" s="19">
        <f t="shared" si="41"/>
        <v>0</v>
      </c>
      <c r="F285" s="17">
        <f t="shared" si="47"/>
        <v>-277.49999999999977</v>
      </c>
      <c r="G285" s="17">
        <f t="shared" si="42"/>
        <v>166.66666666666666</v>
      </c>
      <c r="H285" s="17">
        <f t="shared" si="43"/>
        <v>-444.16666666666646</v>
      </c>
      <c r="I285" s="17">
        <f t="shared" si="44"/>
        <v>0</v>
      </c>
      <c r="J285" s="17">
        <f>SUM($H$27:$H285)</f>
        <v>-54713.750000000058</v>
      </c>
      <c r="K285" s="16">
        <f t="shared" si="48"/>
        <v>0</v>
      </c>
    </row>
    <row r="286" spans="1:11" x14ac:dyDescent="0.25">
      <c r="A286" s="3">
        <f t="shared" si="45"/>
        <v>260</v>
      </c>
      <c r="B286" s="18">
        <f t="shared" si="40"/>
        <v>52720</v>
      </c>
      <c r="C286" s="17">
        <f t="shared" si="49"/>
        <v>-41166.666666666642</v>
      </c>
      <c r="D286" s="17">
        <f t="shared" si="46"/>
        <v>-279.30555555555532</v>
      </c>
      <c r="E286" s="19">
        <f t="shared" si="41"/>
        <v>0</v>
      </c>
      <c r="F286" s="17">
        <f t="shared" si="47"/>
        <v>-279.30555555555532</v>
      </c>
      <c r="G286" s="17">
        <f t="shared" si="42"/>
        <v>166.66666666666666</v>
      </c>
      <c r="H286" s="17">
        <f t="shared" si="43"/>
        <v>-445.972222222222</v>
      </c>
      <c r="I286" s="17">
        <f t="shared" si="44"/>
        <v>0</v>
      </c>
      <c r="J286" s="17">
        <f>SUM($H$27:$H286)</f>
        <v>-55159.722222222277</v>
      </c>
      <c r="K286" s="16">
        <f t="shared" si="48"/>
        <v>0</v>
      </c>
    </row>
    <row r="287" spans="1:11" x14ac:dyDescent="0.25">
      <c r="A287" s="3">
        <f t="shared" si="45"/>
        <v>261</v>
      </c>
      <c r="B287" s="18">
        <f t="shared" si="40"/>
        <v>52751</v>
      </c>
      <c r="C287" s="17">
        <f t="shared" si="49"/>
        <v>-41333.333333333307</v>
      </c>
      <c r="D287" s="17">
        <f t="shared" si="46"/>
        <v>-281.11111111111086</v>
      </c>
      <c r="E287" s="19">
        <f t="shared" si="41"/>
        <v>0</v>
      </c>
      <c r="F287" s="17">
        <f t="shared" si="47"/>
        <v>-281.11111111111086</v>
      </c>
      <c r="G287" s="17">
        <f t="shared" si="42"/>
        <v>166.66666666666666</v>
      </c>
      <c r="H287" s="17">
        <f t="shared" si="43"/>
        <v>-447.77777777777749</v>
      </c>
      <c r="I287" s="17">
        <f t="shared" si="44"/>
        <v>0</v>
      </c>
      <c r="J287" s="17">
        <f>SUM($H$27:$H287)</f>
        <v>-55607.500000000058</v>
      </c>
      <c r="K287" s="16">
        <f t="shared" si="48"/>
        <v>0</v>
      </c>
    </row>
    <row r="288" spans="1:11" x14ac:dyDescent="0.25">
      <c r="A288" s="3">
        <f t="shared" si="45"/>
        <v>262</v>
      </c>
      <c r="B288" s="18">
        <f t="shared" si="40"/>
        <v>52781</v>
      </c>
      <c r="C288" s="17">
        <f t="shared" si="49"/>
        <v>-41499.999999999971</v>
      </c>
      <c r="D288" s="17">
        <f t="shared" si="46"/>
        <v>-282.9166666666664</v>
      </c>
      <c r="E288" s="19">
        <f t="shared" si="41"/>
        <v>0</v>
      </c>
      <c r="F288" s="17">
        <f t="shared" si="47"/>
        <v>-282.9166666666664</v>
      </c>
      <c r="G288" s="17">
        <f t="shared" si="42"/>
        <v>166.66666666666666</v>
      </c>
      <c r="H288" s="17">
        <f t="shared" si="43"/>
        <v>-449.58333333333303</v>
      </c>
      <c r="I288" s="17">
        <f t="shared" si="44"/>
        <v>0</v>
      </c>
      <c r="J288" s="17">
        <f>SUM($H$27:$H288)</f>
        <v>-56057.083333333394</v>
      </c>
      <c r="K288" s="16">
        <f t="shared" si="48"/>
        <v>0</v>
      </c>
    </row>
    <row r="289" spans="1:11" x14ac:dyDescent="0.25">
      <c r="A289" s="3">
        <f t="shared" si="45"/>
        <v>263</v>
      </c>
      <c r="B289" s="18">
        <f t="shared" si="40"/>
        <v>52812</v>
      </c>
      <c r="C289" s="17">
        <f t="shared" si="49"/>
        <v>-41666.666666666635</v>
      </c>
      <c r="D289" s="17">
        <f t="shared" si="46"/>
        <v>-284.72222222222194</v>
      </c>
      <c r="E289" s="19">
        <f t="shared" si="41"/>
        <v>0</v>
      </c>
      <c r="F289" s="17">
        <f t="shared" si="47"/>
        <v>-284.72222222222194</v>
      </c>
      <c r="G289" s="17">
        <f t="shared" si="42"/>
        <v>166.66666666666666</v>
      </c>
      <c r="H289" s="17">
        <f t="shared" si="43"/>
        <v>-451.38888888888857</v>
      </c>
      <c r="I289" s="17">
        <f t="shared" si="44"/>
        <v>0</v>
      </c>
      <c r="J289" s="17">
        <f>SUM($H$27:$H289)</f>
        <v>-56508.472222222284</v>
      </c>
      <c r="K289" s="16">
        <f t="shared" si="48"/>
        <v>0</v>
      </c>
    </row>
    <row r="290" spans="1:11" x14ac:dyDescent="0.25">
      <c r="A290" s="3">
        <f t="shared" si="45"/>
        <v>264</v>
      </c>
      <c r="B290" s="18">
        <f t="shared" si="40"/>
        <v>52843</v>
      </c>
      <c r="C290" s="17">
        <f t="shared" si="49"/>
        <v>-41833.333333333299</v>
      </c>
      <c r="D290" s="17">
        <f t="shared" si="46"/>
        <v>-286.52777777777749</v>
      </c>
      <c r="E290" s="19">
        <f t="shared" si="41"/>
        <v>0</v>
      </c>
      <c r="F290" s="17">
        <f t="shared" si="47"/>
        <v>-286.52777777777749</v>
      </c>
      <c r="G290" s="17">
        <f t="shared" si="42"/>
        <v>166.66666666666666</v>
      </c>
      <c r="H290" s="17">
        <f t="shared" si="43"/>
        <v>-453.19444444444412</v>
      </c>
      <c r="I290" s="17">
        <f t="shared" si="44"/>
        <v>0</v>
      </c>
      <c r="J290" s="17">
        <f>SUM($H$27:$H290)</f>
        <v>-56961.66666666673</v>
      </c>
      <c r="K290" s="16">
        <f t="shared" si="48"/>
        <v>0</v>
      </c>
    </row>
    <row r="291" spans="1:11" x14ac:dyDescent="0.25">
      <c r="A291" s="3">
        <f t="shared" si="45"/>
        <v>265</v>
      </c>
      <c r="B291" s="18">
        <f t="shared" si="40"/>
        <v>52873</v>
      </c>
      <c r="C291" s="17">
        <f t="shared" si="49"/>
        <v>-41999.999999999964</v>
      </c>
      <c r="D291" s="17">
        <f t="shared" si="46"/>
        <v>-288.33333333333292</v>
      </c>
      <c r="E291" s="19">
        <f t="shared" si="41"/>
        <v>0</v>
      </c>
      <c r="F291" s="17">
        <f t="shared" si="47"/>
        <v>-288.33333333333292</v>
      </c>
      <c r="G291" s="17">
        <f t="shared" si="42"/>
        <v>166.66666666666666</v>
      </c>
      <c r="H291" s="17">
        <f t="shared" si="43"/>
        <v>-454.9999999999996</v>
      </c>
      <c r="I291" s="17">
        <f t="shared" si="44"/>
        <v>0</v>
      </c>
      <c r="J291" s="17">
        <f>SUM($H$27:$H291)</f>
        <v>-57416.66666666673</v>
      </c>
      <c r="K291" s="16">
        <f t="shared" si="48"/>
        <v>0</v>
      </c>
    </row>
    <row r="292" spans="1:11" x14ac:dyDescent="0.25">
      <c r="A292" s="3">
        <f t="shared" si="45"/>
        <v>266</v>
      </c>
      <c r="B292" s="18">
        <f t="shared" si="40"/>
        <v>52904</v>
      </c>
      <c r="C292" s="17">
        <f t="shared" si="49"/>
        <v>-42166.666666666628</v>
      </c>
      <c r="D292" s="17">
        <f t="shared" si="46"/>
        <v>-290.13888888888846</v>
      </c>
      <c r="E292" s="19">
        <f t="shared" si="41"/>
        <v>0</v>
      </c>
      <c r="F292" s="17">
        <f t="shared" si="47"/>
        <v>-290.13888888888846</v>
      </c>
      <c r="G292" s="17">
        <f t="shared" si="42"/>
        <v>166.66666666666666</v>
      </c>
      <c r="H292" s="17">
        <f t="shared" si="43"/>
        <v>-456.80555555555515</v>
      </c>
      <c r="I292" s="17">
        <f t="shared" si="44"/>
        <v>0</v>
      </c>
      <c r="J292" s="17">
        <f>SUM($H$27:$H292)</f>
        <v>-57873.472222222284</v>
      </c>
      <c r="K292" s="16">
        <f t="shared" si="48"/>
        <v>0</v>
      </c>
    </row>
    <row r="293" spans="1:11" x14ac:dyDescent="0.25">
      <c r="A293" s="3">
        <f t="shared" si="45"/>
        <v>267</v>
      </c>
      <c r="B293" s="18">
        <f t="shared" si="40"/>
        <v>52934</v>
      </c>
      <c r="C293" s="17">
        <f t="shared" si="49"/>
        <v>-42333.333333333292</v>
      </c>
      <c r="D293" s="17">
        <f t="shared" si="46"/>
        <v>-291.944444444444</v>
      </c>
      <c r="E293" s="19">
        <f t="shared" si="41"/>
        <v>0</v>
      </c>
      <c r="F293" s="17">
        <f t="shared" si="47"/>
        <v>-291.944444444444</v>
      </c>
      <c r="G293" s="17">
        <f t="shared" si="42"/>
        <v>166.66666666666666</v>
      </c>
      <c r="H293" s="17">
        <f t="shared" si="43"/>
        <v>-458.61111111111069</v>
      </c>
      <c r="I293" s="17">
        <f t="shared" si="44"/>
        <v>0</v>
      </c>
      <c r="J293" s="17">
        <f>SUM($H$27:$H293)</f>
        <v>-58332.083333333394</v>
      </c>
      <c r="K293" s="16">
        <f t="shared" si="48"/>
        <v>0</v>
      </c>
    </row>
    <row r="294" spans="1:11" x14ac:dyDescent="0.25">
      <c r="A294" s="3">
        <f t="shared" si="45"/>
        <v>268</v>
      </c>
      <c r="B294" s="18">
        <f t="shared" si="40"/>
        <v>52965</v>
      </c>
      <c r="C294" s="17">
        <f t="shared" si="49"/>
        <v>-42499.999999999956</v>
      </c>
      <c r="D294" s="17">
        <f t="shared" si="46"/>
        <v>-293.74999999999955</v>
      </c>
      <c r="E294" s="19">
        <f t="shared" si="41"/>
        <v>0</v>
      </c>
      <c r="F294" s="17">
        <f t="shared" si="47"/>
        <v>-293.74999999999955</v>
      </c>
      <c r="G294" s="17">
        <f t="shared" si="42"/>
        <v>166.66666666666666</v>
      </c>
      <c r="H294" s="17">
        <f t="shared" si="43"/>
        <v>-460.41666666666623</v>
      </c>
      <c r="I294" s="17">
        <f t="shared" si="44"/>
        <v>0</v>
      </c>
      <c r="J294" s="17">
        <f>SUM($H$27:$H294)</f>
        <v>-58792.500000000058</v>
      </c>
      <c r="K294" s="16">
        <f t="shared" si="48"/>
        <v>0</v>
      </c>
    </row>
    <row r="295" spans="1:11" x14ac:dyDescent="0.25">
      <c r="A295" s="3">
        <f t="shared" si="45"/>
        <v>269</v>
      </c>
      <c r="B295" s="18">
        <f t="shared" si="40"/>
        <v>52996</v>
      </c>
      <c r="C295" s="17">
        <f t="shared" si="49"/>
        <v>-42666.666666666621</v>
      </c>
      <c r="D295" s="17">
        <f t="shared" si="46"/>
        <v>-295.55555555555509</v>
      </c>
      <c r="E295" s="19">
        <f t="shared" si="41"/>
        <v>0</v>
      </c>
      <c r="F295" s="17">
        <f t="shared" si="47"/>
        <v>-295.55555555555509</v>
      </c>
      <c r="G295" s="17">
        <f t="shared" si="42"/>
        <v>166.66666666666666</v>
      </c>
      <c r="H295" s="17">
        <f t="shared" si="43"/>
        <v>-462.22222222222172</v>
      </c>
      <c r="I295" s="17">
        <f t="shared" si="44"/>
        <v>0</v>
      </c>
      <c r="J295" s="17">
        <f>SUM($H$27:$H295)</f>
        <v>-59254.722222222277</v>
      </c>
      <c r="K295" s="16">
        <f t="shared" si="48"/>
        <v>0</v>
      </c>
    </row>
    <row r="296" spans="1:11" x14ac:dyDescent="0.25">
      <c r="A296" s="3">
        <f t="shared" si="45"/>
        <v>270</v>
      </c>
      <c r="B296" s="18">
        <f t="shared" si="40"/>
        <v>53024</v>
      </c>
      <c r="C296" s="17">
        <f t="shared" si="49"/>
        <v>-42833.333333333285</v>
      </c>
      <c r="D296" s="17">
        <f t="shared" si="46"/>
        <v>-297.36111111111063</v>
      </c>
      <c r="E296" s="19">
        <f t="shared" si="41"/>
        <v>0</v>
      </c>
      <c r="F296" s="17">
        <f t="shared" si="47"/>
        <v>-297.36111111111063</v>
      </c>
      <c r="G296" s="17">
        <f t="shared" si="42"/>
        <v>166.66666666666666</v>
      </c>
      <c r="H296" s="17">
        <f t="shared" si="43"/>
        <v>-464.02777777777726</v>
      </c>
      <c r="I296" s="17">
        <f t="shared" si="44"/>
        <v>0</v>
      </c>
      <c r="J296" s="17">
        <f>SUM($H$27:$H296)</f>
        <v>-59718.750000000051</v>
      </c>
      <c r="K296" s="16">
        <f t="shared" si="48"/>
        <v>0</v>
      </c>
    </row>
    <row r="297" spans="1:11" x14ac:dyDescent="0.25">
      <c r="A297" s="3">
        <f t="shared" si="45"/>
        <v>271</v>
      </c>
      <c r="B297" s="18">
        <f t="shared" si="40"/>
        <v>53055</v>
      </c>
      <c r="C297" s="17">
        <f t="shared" si="49"/>
        <v>-42999.999999999949</v>
      </c>
      <c r="D297" s="17">
        <f t="shared" si="46"/>
        <v>-299.16666666666617</v>
      </c>
      <c r="E297" s="19">
        <f t="shared" si="41"/>
        <v>0</v>
      </c>
      <c r="F297" s="17">
        <f t="shared" si="47"/>
        <v>-299.16666666666617</v>
      </c>
      <c r="G297" s="17">
        <f t="shared" si="42"/>
        <v>166.66666666666666</v>
      </c>
      <c r="H297" s="17">
        <f t="shared" si="43"/>
        <v>-465.8333333333328</v>
      </c>
      <c r="I297" s="17">
        <f t="shared" si="44"/>
        <v>0</v>
      </c>
      <c r="J297" s="17">
        <f>SUM($H$27:$H297)</f>
        <v>-60184.583333333387</v>
      </c>
      <c r="K297" s="16">
        <f t="shared" si="48"/>
        <v>0</v>
      </c>
    </row>
    <row r="298" spans="1:11" x14ac:dyDescent="0.25">
      <c r="A298" s="3">
        <f t="shared" si="45"/>
        <v>272</v>
      </c>
      <c r="B298" s="18">
        <f t="shared" si="40"/>
        <v>53085</v>
      </c>
      <c r="C298" s="17">
        <f t="shared" si="49"/>
        <v>-43166.666666666613</v>
      </c>
      <c r="D298" s="17">
        <f t="shared" si="46"/>
        <v>-300.97222222222172</v>
      </c>
      <c r="E298" s="19">
        <f t="shared" si="41"/>
        <v>0</v>
      </c>
      <c r="F298" s="17">
        <f t="shared" si="47"/>
        <v>-300.97222222222172</v>
      </c>
      <c r="G298" s="17">
        <f t="shared" si="42"/>
        <v>166.66666666666666</v>
      </c>
      <c r="H298" s="17">
        <f t="shared" si="43"/>
        <v>-467.63888888888835</v>
      </c>
      <c r="I298" s="17">
        <f t="shared" si="44"/>
        <v>0</v>
      </c>
      <c r="J298" s="17">
        <f>SUM($H$27:$H298)</f>
        <v>-60652.222222222277</v>
      </c>
      <c r="K298" s="16">
        <f t="shared" si="48"/>
        <v>0</v>
      </c>
    </row>
    <row r="299" spans="1:11" x14ac:dyDescent="0.25">
      <c r="A299" s="3">
        <f t="shared" si="45"/>
        <v>273</v>
      </c>
      <c r="B299" s="18">
        <f t="shared" si="40"/>
        <v>53116</v>
      </c>
      <c r="C299" s="17">
        <f t="shared" si="49"/>
        <v>-43333.333333333278</v>
      </c>
      <c r="D299" s="17">
        <f t="shared" si="46"/>
        <v>-302.77777777777715</v>
      </c>
      <c r="E299" s="19">
        <f t="shared" si="41"/>
        <v>0</v>
      </c>
      <c r="F299" s="17">
        <f t="shared" si="47"/>
        <v>-302.77777777777715</v>
      </c>
      <c r="G299" s="17">
        <f t="shared" si="42"/>
        <v>166.66666666666666</v>
      </c>
      <c r="H299" s="17">
        <f t="shared" si="43"/>
        <v>-469.44444444444383</v>
      </c>
      <c r="I299" s="17">
        <f t="shared" si="44"/>
        <v>0</v>
      </c>
      <c r="J299" s="17">
        <f>SUM($H$27:$H299)</f>
        <v>-61121.666666666722</v>
      </c>
      <c r="K299" s="16">
        <f t="shared" si="48"/>
        <v>0</v>
      </c>
    </row>
    <row r="300" spans="1:11" x14ac:dyDescent="0.25">
      <c r="A300" s="3">
        <f t="shared" si="45"/>
        <v>274</v>
      </c>
      <c r="B300" s="18">
        <f t="shared" si="40"/>
        <v>53146</v>
      </c>
      <c r="C300" s="17">
        <f t="shared" si="49"/>
        <v>-43499.999999999942</v>
      </c>
      <c r="D300" s="17">
        <f t="shared" si="46"/>
        <v>-304.58333333333269</v>
      </c>
      <c r="E300" s="19">
        <f t="shared" si="41"/>
        <v>0</v>
      </c>
      <c r="F300" s="17">
        <f t="shared" si="47"/>
        <v>-304.58333333333269</v>
      </c>
      <c r="G300" s="17">
        <f t="shared" si="42"/>
        <v>166.66666666666666</v>
      </c>
      <c r="H300" s="17">
        <f t="shared" si="43"/>
        <v>-471.24999999999937</v>
      </c>
      <c r="I300" s="17">
        <f t="shared" si="44"/>
        <v>0</v>
      </c>
      <c r="J300" s="17">
        <f>SUM($H$27:$H300)</f>
        <v>-61592.916666666722</v>
      </c>
      <c r="K300" s="16">
        <f t="shared" si="48"/>
        <v>0</v>
      </c>
    </row>
    <row r="301" spans="1:11" x14ac:dyDescent="0.25">
      <c r="A301" s="3">
        <f t="shared" si="45"/>
        <v>275</v>
      </c>
      <c r="B301" s="18">
        <f t="shared" si="40"/>
        <v>53177</v>
      </c>
      <c r="C301" s="17">
        <f t="shared" si="49"/>
        <v>-43666.666666666606</v>
      </c>
      <c r="D301" s="17">
        <f t="shared" si="46"/>
        <v>-306.38888888888823</v>
      </c>
      <c r="E301" s="19">
        <f t="shared" si="41"/>
        <v>0</v>
      </c>
      <c r="F301" s="17">
        <f t="shared" si="47"/>
        <v>-306.38888888888823</v>
      </c>
      <c r="G301" s="17">
        <f t="shared" si="42"/>
        <v>166.66666666666666</v>
      </c>
      <c r="H301" s="17">
        <f t="shared" si="43"/>
        <v>-473.05555555555492</v>
      </c>
      <c r="I301" s="17">
        <f t="shared" si="44"/>
        <v>0</v>
      </c>
      <c r="J301" s="17">
        <f>SUM($H$27:$H301)</f>
        <v>-62065.972222222277</v>
      </c>
      <c r="K301" s="16">
        <f t="shared" si="48"/>
        <v>0</v>
      </c>
    </row>
    <row r="302" spans="1:11" x14ac:dyDescent="0.25">
      <c r="A302" s="3">
        <f t="shared" si="45"/>
        <v>276</v>
      </c>
      <c r="B302" s="18">
        <f t="shared" si="40"/>
        <v>53208</v>
      </c>
      <c r="C302" s="17">
        <f t="shared" si="49"/>
        <v>-43833.33333333327</v>
      </c>
      <c r="D302" s="17">
        <f t="shared" si="46"/>
        <v>-308.19444444444377</v>
      </c>
      <c r="E302" s="19">
        <f t="shared" si="41"/>
        <v>0</v>
      </c>
      <c r="F302" s="17">
        <f t="shared" si="47"/>
        <v>-308.19444444444377</v>
      </c>
      <c r="G302" s="17">
        <f t="shared" si="42"/>
        <v>166.66666666666666</v>
      </c>
      <c r="H302" s="17">
        <f t="shared" si="43"/>
        <v>-474.86111111111046</v>
      </c>
      <c r="I302" s="17">
        <f t="shared" si="44"/>
        <v>0</v>
      </c>
      <c r="J302" s="17">
        <f>SUM($H$27:$H302)</f>
        <v>-62540.833333333387</v>
      </c>
      <c r="K302" s="16">
        <f t="shared" si="48"/>
        <v>0</v>
      </c>
    </row>
    <row r="303" spans="1:11" x14ac:dyDescent="0.25">
      <c r="A303" s="3">
        <f t="shared" si="45"/>
        <v>277</v>
      </c>
      <c r="B303" s="18">
        <f t="shared" si="40"/>
        <v>53238</v>
      </c>
      <c r="C303" s="17">
        <f t="shared" si="49"/>
        <v>-43999.999999999935</v>
      </c>
      <c r="D303" s="17">
        <f t="shared" si="46"/>
        <v>-309.99999999999932</v>
      </c>
      <c r="E303" s="19">
        <f t="shared" si="41"/>
        <v>0</v>
      </c>
      <c r="F303" s="17">
        <f t="shared" si="47"/>
        <v>-309.99999999999932</v>
      </c>
      <c r="G303" s="17">
        <f t="shared" si="42"/>
        <v>166.66666666666666</v>
      </c>
      <c r="H303" s="17">
        <f t="shared" si="43"/>
        <v>-476.66666666666595</v>
      </c>
      <c r="I303" s="17">
        <f t="shared" si="44"/>
        <v>0</v>
      </c>
      <c r="J303" s="17">
        <f>SUM($H$27:$H303)</f>
        <v>-63017.500000000051</v>
      </c>
      <c r="K303" s="16">
        <f t="shared" si="48"/>
        <v>0</v>
      </c>
    </row>
    <row r="304" spans="1:11" x14ac:dyDescent="0.25">
      <c r="A304" s="3">
        <f t="shared" si="45"/>
        <v>278</v>
      </c>
      <c r="B304" s="18">
        <f t="shared" si="40"/>
        <v>53269</v>
      </c>
      <c r="C304" s="17">
        <f t="shared" si="49"/>
        <v>-44166.666666666599</v>
      </c>
      <c r="D304" s="17">
        <f t="shared" si="46"/>
        <v>-311.80555555555486</v>
      </c>
      <c r="E304" s="19">
        <f t="shared" si="41"/>
        <v>0</v>
      </c>
      <c r="F304" s="17">
        <f t="shared" si="47"/>
        <v>-311.80555555555486</v>
      </c>
      <c r="G304" s="17">
        <f t="shared" si="42"/>
        <v>166.66666666666666</v>
      </c>
      <c r="H304" s="17">
        <f t="shared" si="43"/>
        <v>-478.47222222222149</v>
      </c>
      <c r="I304" s="17">
        <f t="shared" si="44"/>
        <v>0</v>
      </c>
      <c r="J304" s="17">
        <f>SUM($H$27:$H304)</f>
        <v>-63495.97222222227</v>
      </c>
      <c r="K304" s="16">
        <f t="shared" si="48"/>
        <v>0</v>
      </c>
    </row>
    <row r="305" spans="1:11" x14ac:dyDescent="0.25">
      <c r="A305" s="3">
        <f t="shared" si="45"/>
        <v>279</v>
      </c>
      <c r="B305" s="18">
        <f t="shared" si="40"/>
        <v>53299</v>
      </c>
      <c r="C305" s="17">
        <f t="shared" si="49"/>
        <v>-44333.333333333263</v>
      </c>
      <c r="D305" s="17">
        <f t="shared" si="46"/>
        <v>-313.6111111111104</v>
      </c>
      <c r="E305" s="19">
        <f t="shared" si="41"/>
        <v>0</v>
      </c>
      <c r="F305" s="17">
        <f t="shared" si="47"/>
        <v>-313.6111111111104</v>
      </c>
      <c r="G305" s="17">
        <f t="shared" si="42"/>
        <v>166.66666666666666</v>
      </c>
      <c r="H305" s="17">
        <f t="shared" si="43"/>
        <v>-480.27777777777703</v>
      </c>
      <c r="I305" s="17">
        <f t="shared" si="44"/>
        <v>0</v>
      </c>
      <c r="J305" s="17">
        <f>SUM($H$27:$H305)</f>
        <v>-63976.250000000044</v>
      </c>
      <c r="K305" s="16">
        <f t="shared" si="48"/>
        <v>0</v>
      </c>
    </row>
    <row r="306" spans="1:11" x14ac:dyDescent="0.25">
      <c r="A306" s="3">
        <f t="shared" si="45"/>
        <v>280</v>
      </c>
      <c r="B306" s="18">
        <f t="shared" si="40"/>
        <v>53330</v>
      </c>
      <c r="C306" s="17">
        <f t="shared" si="49"/>
        <v>-44499.999999999927</v>
      </c>
      <c r="D306" s="17">
        <f t="shared" si="46"/>
        <v>-315.41666666666595</v>
      </c>
      <c r="E306" s="19">
        <f t="shared" si="41"/>
        <v>0</v>
      </c>
      <c r="F306" s="17">
        <f t="shared" si="47"/>
        <v>-315.41666666666595</v>
      </c>
      <c r="G306" s="17">
        <f t="shared" si="42"/>
        <v>166.66666666666666</v>
      </c>
      <c r="H306" s="17">
        <f t="shared" si="43"/>
        <v>-482.08333333333258</v>
      </c>
      <c r="I306" s="17">
        <f t="shared" si="44"/>
        <v>0</v>
      </c>
      <c r="J306" s="17">
        <f>SUM($H$27:$H306)</f>
        <v>-64458.333333333379</v>
      </c>
      <c r="K306" s="16">
        <f t="shared" si="48"/>
        <v>0</v>
      </c>
    </row>
    <row r="307" spans="1:11" x14ac:dyDescent="0.25">
      <c r="A307" s="3">
        <f t="shared" si="45"/>
        <v>281</v>
      </c>
      <c r="B307" s="18">
        <f t="shared" si="40"/>
        <v>53361</v>
      </c>
      <c r="C307" s="17">
        <f t="shared" si="49"/>
        <v>-44666.666666666591</v>
      </c>
      <c r="D307" s="17">
        <f t="shared" si="46"/>
        <v>-317.22222222222149</v>
      </c>
      <c r="E307" s="19">
        <f t="shared" si="41"/>
        <v>0</v>
      </c>
      <c r="F307" s="17">
        <f t="shared" si="47"/>
        <v>-317.22222222222149</v>
      </c>
      <c r="G307" s="17">
        <f t="shared" si="42"/>
        <v>166.66666666666666</v>
      </c>
      <c r="H307" s="17">
        <f t="shared" si="43"/>
        <v>-483.88888888888812</v>
      </c>
      <c r="I307" s="17">
        <f t="shared" si="44"/>
        <v>0</v>
      </c>
      <c r="J307" s="17">
        <f>SUM($H$27:$H307)</f>
        <v>-64942.22222222227</v>
      </c>
      <c r="K307" s="16">
        <f t="shared" si="48"/>
        <v>0</v>
      </c>
    </row>
    <row r="308" spans="1:11" x14ac:dyDescent="0.25">
      <c r="A308" s="3">
        <f t="shared" si="45"/>
        <v>282</v>
      </c>
      <c r="B308" s="18">
        <f t="shared" si="40"/>
        <v>53389</v>
      </c>
      <c r="C308" s="17">
        <f t="shared" si="49"/>
        <v>-44833.333333333256</v>
      </c>
      <c r="D308" s="17">
        <f t="shared" si="46"/>
        <v>-319.02777777777692</v>
      </c>
      <c r="E308" s="19">
        <f t="shared" si="41"/>
        <v>0</v>
      </c>
      <c r="F308" s="17">
        <f t="shared" si="47"/>
        <v>-319.02777777777692</v>
      </c>
      <c r="G308" s="17">
        <f t="shared" si="42"/>
        <v>166.66666666666666</v>
      </c>
      <c r="H308" s="17">
        <f t="shared" si="43"/>
        <v>-485.6944444444436</v>
      </c>
      <c r="I308" s="17">
        <f t="shared" si="44"/>
        <v>0</v>
      </c>
      <c r="J308" s="17">
        <f>SUM($H$27:$H308)</f>
        <v>-65427.916666666715</v>
      </c>
      <c r="K308" s="16">
        <f t="shared" si="48"/>
        <v>0</v>
      </c>
    </row>
    <row r="309" spans="1:11" x14ac:dyDescent="0.25">
      <c r="A309" s="3">
        <f t="shared" si="45"/>
        <v>283</v>
      </c>
      <c r="B309" s="18">
        <f t="shared" si="40"/>
        <v>53420</v>
      </c>
      <c r="C309" s="17">
        <f t="shared" si="49"/>
        <v>-44999.99999999992</v>
      </c>
      <c r="D309" s="17">
        <f t="shared" si="46"/>
        <v>-320.83333333333246</v>
      </c>
      <c r="E309" s="19">
        <f t="shared" si="41"/>
        <v>0</v>
      </c>
      <c r="F309" s="17">
        <f t="shared" si="47"/>
        <v>-320.83333333333246</v>
      </c>
      <c r="G309" s="17">
        <f t="shared" si="42"/>
        <v>166.66666666666666</v>
      </c>
      <c r="H309" s="17">
        <f t="shared" si="43"/>
        <v>-487.49999999999915</v>
      </c>
      <c r="I309" s="17">
        <f t="shared" si="44"/>
        <v>0</v>
      </c>
      <c r="J309" s="17">
        <f>SUM($H$27:$H309)</f>
        <v>-65915.416666666715</v>
      </c>
      <c r="K309" s="16">
        <f t="shared" si="48"/>
        <v>0</v>
      </c>
    </row>
    <row r="310" spans="1:11" x14ac:dyDescent="0.25">
      <c r="A310" s="3">
        <f t="shared" si="45"/>
        <v>284</v>
      </c>
      <c r="B310" s="18">
        <f t="shared" si="40"/>
        <v>53450</v>
      </c>
      <c r="C310" s="17">
        <f t="shared" si="49"/>
        <v>-45166.666666666584</v>
      </c>
      <c r="D310" s="17">
        <f t="shared" si="46"/>
        <v>-322.638888888888</v>
      </c>
      <c r="E310" s="19">
        <f t="shared" si="41"/>
        <v>0</v>
      </c>
      <c r="F310" s="17">
        <f t="shared" si="47"/>
        <v>-322.638888888888</v>
      </c>
      <c r="G310" s="17">
        <f t="shared" si="42"/>
        <v>166.66666666666666</v>
      </c>
      <c r="H310" s="17">
        <f t="shared" si="43"/>
        <v>-489.30555555555469</v>
      </c>
      <c r="I310" s="17">
        <f t="shared" si="44"/>
        <v>0</v>
      </c>
      <c r="J310" s="17">
        <f>SUM($H$27:$H310)</f>
        <v>-66404.722222222263</v>
      </c>
      <c r="K310" s="16">
        <f t="shared" si="48"/>
        <v>0</v>
      </c>
    </row>
    <row r="311" spans="1:11" x14ac:dyDescent="0.25">
      <c r="A311" s="3">
        <f t="shared" si="45"/>
        <v>285</v>
      </c>
      <c r="B311" s="18">
        <f t="shared" si="40"/>
        <v>53481</v>
      </c>
      <c r="C311" s="17">
        <f t="shared" si="49"/>
        <v>-45333.333333333248</v>
      </c>
      <c r="D311" s="17">
        <f t="shared" si="46"/>
        <v>-324.44444444444355</v>
      </c>
      <c r="E311" s="19">
        <f t="shared" si="41"/>
        <v>0</v>
      </c>
      <c r="F311" s="17">
        <f t="shared" si="47"/>
        <v>-324.44444444444355</v>
      </c>
      <c r="G311" s="17">
        <f t="shared" si="42"/>
        <v>166.66666666666666</v>
      </c>
      <c r="H311" s="17">
        <f t="shared" si="43"/>
        <v>-491.11111111111023</v>
      </c>
      <c r="I311" s="17">
        <f t="shared" si="44"/>
        <v>0</v>
      </c>
      <c r="J311" s="17">
        <f>SUM($H$27:$H311)</f>
        <v>-66895.833333333372</v>
      </c>
      <c r="K311" s="16">
        <f t="shared" si="48"/>
        <v>0</v>
      </c>
    </row>
    <row r="312" spans="1:11" x14ac:dyDescent="0.25">
      <c r="A312" s="3">
        <f t="shared" si="45"/>
        <v>286</v>
      </c>
      <c r="B312" s="18">
        <f t="shared" si="40"/>
        <v>53511</v>
      </c>
      <c r="C312" s="17">
        <f t="shared" si="49"/>
        <v>-45499.999999999913</v>
      </c>
      <c r="D312" s="17">
        <f t="shared" si="46"/>
        <v>-326.24999999999909</v>
      </c>
      <c r="E312" s="19">
        <f t="shared" si="41"/>
        <v>0</v>
      </c>
      <c r="F312" s="17">
        <f t="shared" si="47"/>
        <v>-326.24999999999909</v>
      </c>
      <c r="G312" s="17">
        <f t="shared" si="42"/>
        <v>166.66666666666666</v>
      </c>
      <c r="H312" s="17">
        <f t="shared" si="43"/>
        <v>-492.91666666666572</v>
      </c>
      <c r="I312" s="17">
        <f t="shared" si="44"/>
        <v>0</v>
      </c>
      <c r="J312" s="17">
        <f>SUM($H$27:$H312)</f>
        <v>-67388.750000000044</v>
      </c>
      <c r="K312" s="16">
        <f t="shared" si="48"/>
        <v>0</v>
      </c>
    </row>
    <row r="313" spans="1:11" x14ac:dyDescent="0.25">
      <c r="A313" s="3">
        <f t="shared" si="45"/>
        <v>287</v>
      </c>
      <c r="B313" s="18">
        <f t="shared" si="40"/>
        <v>53542</v>
      </c>
      <c r="C313" s="17">
        <f t="shared" si="49"/>
        <v>-45666.666666666577</v>
      </c>
      <c r="D313" s="17">
        <f t="shared" si="46"/>
        <v>-328.05555555555463</v>
      </c>
      <c r="E313" s="19">
        <f t="shared" si="41"/>
        <v>0</v>
      </c>
      <c r="F313" s="17">
        <f t="shared" si="47"/>
        <v>-328.05555555555463</v>
      </c>
      <c r="G313" s="17">
        <f t="shared" si="42"/>
        <v>166.66666666666666</v>
      </c>
      <c r="H313" s="17">
        <f t="shared" si="43"/>
        <v>-494.72222222222126</v>
      </c>
      <c r="I313" s="17">
        <f t="shared" si="44"/>
        <v>0</v>
      </c>
      <c r="J313" s="17">
        <f>SUM($H$27:$H313)</f>
        <v>-67883.472222222263</v>
      </c>
      <c r="K313" s="16">
        <f t="shared" si="48"/>
        <v>0</v>
      </c>
    </row>
    <row r="314" spans="1:11" x14ac:dyDescent="0.25">
      <c r="A314" s="3">
        <f t="shared" si="45"/>
        <v>288</v>
      </c>
      <c r="B314" s="18">
        <f t="shared" si="40"/>
        <v>53573</v>
      </c>
      <c r="C314" s="17">
        <f t="shared" si="49"/>
        <v>-45833.333333333241</v>
      </c>
      <c r="D314" s="17">
        <f t="shared" si="46"/>
        <v>-329.86111111111018</v>
      </c>
      <c r="E314" s="19">
        <f t="shared" si="41"/>
        <v>0</v>
      </c>
      <c r="F314" s="17">
        <f t="shared" si="47"/>
        <v>-329.86111111111018</v>
      </c>
      <c r="G314" s="17">
        <f t="shared" si="42"/>
        <v>166.66666666666666</v>
      </c>
      <c r="H314" s="17">
        <f t="shared" si="43"/>
        <v>-496.52777777777681</v>
      </c>
      <c r="I314" s="17">
        <f t="shared" si="44"/>
        <v>0</v>
      </c>
      <c r="J314" s="17">
        <f>SUM($H$27:$H314)</f>
        <v>-68380.000000000044</v>
      </c>
      <c r="K314" s="16">
        <f t="shared" si="48"/>
        <v>0</v>
      </c>
    </row>
    <row r="315" spans="1:11" x14ac:dyDescent="0.25">
      <c r="A315" s="3">
        <f t="shared" si="45"/>
        <v>289</v>
      </c>
      <c r="B315" s="18">
        <f t="shared" si="40"/>
        <v>53603</v>
      </c>
      <c r="C315" s="17">
        <f t="shared" si="49"/>
        <v>-45999.999999999905</v>
      </c>
      <c r="D315" s="17">
        <f t="shared" si="46"/>
        <v>-331.66666666666572</v>
      </c>
      <c r="E315" s="19">
        <f t="shared" si="41"/>
        <v>0</v>
      </c>
      <c r="F315" s="17">
        <f t="shared" si="47"/>
        <v>-331.66666666666572</v>
      </c>
      <c r="G315" s="17">
        <f t="shared" si="42"/>
        <v>166.66666666666666</v>
      </c>
      <c r="H315" s="17">
        <f t="shared" si="43"/>
        <v>-498.33333333333235</v>
      </c>
      <c r="I315" s="17">
        <f t="shared" si="44"/>
        <v>0</v>
      </c>
      <c r="J315" s="17">
        <f>SUM($H$27:$H315)</f>
        <v>-68878.333333333372</v>
      </c>
      <c r="K315" s="16">
        <f t="shared" si="48"/>
        <v>0</v>
      </c>
    </row>
    <row r="316" spans="1:11" x14ac:dyDescent="0.25">
      <c r="A316" s="3">
        <f t="shared" si="45"/>
        <v>290</v>
      </c>
      <c r="B316" s="18">
        <f t="shared" si="40"/>
        <v>53634</v>
      </c>
      <c r="C316" s="17">
        <f t="shared" si="49"/>
        <v>-46166.66666666657</v>
      </c>
      <c r="D316" s="17">
        <f t="shared" si="46"/>
        <v>-333.47222222222115</v>
      </c>
      <c r="E316" s="19">
        <f t="shared" si="41"/>
        <v>0</v>
      </c>
      <c r="F316" s="17">
        <f t="shared" si="47"/>
        <v>-333.47222222222115</v>
      </c>
      <c r="G316" s="17">
        <f t="shared" si="42"/>
        <v>166.66666666666666</v>
      </c>
      <c r="H316" s="17">
        <f t="shared" si="43"/>
        <v>-500.13888888888783</v>
      </c>
      <c r="I316" s="17">
        <f t="shared" si="44"/>
        <v>0</v>
      </c>
      <c r="J316" s="17">
        <f>SUM($H$27:$H316)</f>
        <v>-69378.472222222263</v>
      </c>
      <c r="K316" s="16">
        <f t="shared" si="48"/>
        <v>0</v>
      </c>
    </row>
    <row r="317" spans="1:11" x14ac:dyDescent="0.25">
      <c r="A317" s="3">
        <f t="shared" si="45"/>
        <v>291</v>
      </c>
      <c r="B317" s="18">
        <f t="shared" si="40"/>
        <v>53664</v>
      </c>
      <c r="C317" s="17">
        <f t="shared" si="49"/>
        <v>-46333.333333333234</v>
      </c>
      <c r="D317" s="17">
        <f t="shared" si="46"/>
        <v>-335.27777777777669</v>
      </c>
      <c r="E317" s="19">
        <f t="shared" si="41"/>
        <v>0</v>
      </c>
      <c r="F317" s="17">
        <f t="shared" si="47"/>
        <v>-335.27777777777669</v>
      </c>
      <c r="G317" s="17">
        <f t="shared" si="42"/>
        <v>166.66666666666666</v>
      </c>
      <c r="H317" s="17">
        <f t="shared" si="43"/>
        <v>-501.94444444444338</v>
      </c>
      <c r="I317" s="17">
        <f t="shared" si="44"/>
        <v>0</v>
      </c>
      <c r="J317" s="17">
        <f>SUM($H$27:$H317)</f>
        <v>-69880.416666666701</v>
      </c>
      <c r="K317" s="16">
        <f t="shared" si="48"/>
        <v>0</v>
      </c>
    </row>
    <row r="318" spans="1:11" x14ac:dyDescent="0.25">
      <c r="A318" s="3">
        <f t="shared" si="45"/>
        <v>292</v>
      </c>
      <c r="B318" s="18">
        <f t="shared" si="40"/>
        <v>53695</v>
      </c>
      <c r="C318" s="17">
        <f t="shared" si="49"/>
        <v>-46499.999999999898</v>
      </c>
      <c r="D318" s="17">
        <f t="shared" si="46"/>
        <v>-337.08333333333223</v>
      </c>
      <c r="E318" s="19">
        <f t="shared" si="41"/>
        <v>0</v>
      </c>
      <c r="F318" s="17">
        <f t="shared" si="47"/>
        <v>-337.08333333333223</v>
      </c>
      <c r="G318" s="17">
        <f t="shared" si="42"/>
        <v>166.66666666666666</v>
      </c>
      <c r="H318" s="17">
        <f t="shared" si="43"/>
        <v>-503.74999999999892</v>
      </c>
      <c r="I318" s="17">
        <f t="shared" si="44"/>
        <v>0</v>
      </c>
      <c r="J318" s="17">
        <f>SUM($H$27:$H318)</f>
        <v>-70384.166666666701</v>
      </c>
      <c r="K318" s="16">
        <f t="shared" si="48"/>
        <v>0</v>
      </c>
    </row>
    <row r="319" spans="1:11" x14ac:dyDescent="0.25">
      <c r="A319" s="3">
        <f t="shared" si="45"/>
        <v>293</v>
      </c>
      <c r="B319" s="18">
        <f t="shared" si="40"/>
        <v>53726</v>
      </c>
      <c r="C319" s="17">
        <f t="shared" si="49"/>
        <v>-46666.666666666562</v>
      </c>
      <c r="D319" s="17">
        <f t="shared" si="46"/>
        <v>-338.88888888888778</v>
      </c>
      <c r="E319" s="19">
        <f t="shared" si="41"/>
        <v>0</v>
      </c>
      <c r="F319" s="17">
        <f t="shared" si="47"/>
        <v>-338.88888888888778</v>
      </c>
      <c r="G319" s="17">
        <f t="shared" si="42"/>
        <v>166.66666666666666</v>
      </c>
      <c r="H319" s="17">
        <f t="shared" si="43"/>
        <v>-505.55555555555446</v>
      </c>
      <c r="I319" s="17">
        <f t="shared" si="44"/>
        <v>0</v>
      </c>
      <c r="J319" s="17">
        <f>SUM($H$27:$H319)</f>
        <v>-70889.722222222248</v>
      </c>
      <c r="K319" s="16">
        <f t="shared" si="48"/>
        <v>0</v>
      </c>
    </row>
    <row r="320" spans="1:11" x14ac:dyDescent="0.25">
      <c r="A320" s="3">
        <f t="shared" si="45"/>
        <v>294</v>
      </c>
      <c r="B320" s="18">
        <f t="shared" si="40"/>
        <v>53754</v>
      </c>
      <c r="C320" s="17">
        <f t="shared" si="49"/>
        <v>-46833.333333333227</v>
      </c>
      <c r="D320" s="17">
        <f t="shared" si="46"/>
        <v>-340.69444444444332</v>
      </c>
      <c r="E320" s="19">
        <f t="shared" si="41"/>
        <v>0</v>
      </c>
      <c r="F320" s="17">
        <f t="shared" si="47"/>
        <v>-340.69444444444332</v>
      </c>
      <c r="G320" s="17">
        <f t="shared" si="42"/>
        <v>166.66666666666666</v>
      </c>
      <c r="H320" s="17">
        <f t="shared" si="43"/>
        <v>-507.36111111110995</v>
      </c>
      <c r="I320" s="17">
        <f t="shared" si="44"/>
        <v>0</v>
      </c>
      <c r="J320" s="17">
        <f>SUM($H$27:$H320)</f>
        <v>-71397.083333333358</v>
      </c>
      <c r="K320" s="16">
        <f t="shared" si="48"/>
        <v>0</v>
      </c>
    </row>
    <row r="321" spans="1:11" x14ac:dyDescent="0.25">
      <c r="A321" s="3">
        <f t="shared" si="45"/>
        <v>295</v>
      </c>
      <c r="B321" s="18">
        <f t="shared" si="40"/>
        <v>53785</v>
      </c>
      <c r="C321" s="17">
        <f t="shared" si="49"/>
        <v>-46999.999999999891</v>
      </c>
      <c r="D321" s="17">
        <f t="shared" si="46"/>
        <v>-342.49999999999886</v>
      </c>
      <c r="E321" s="19">
        <f t="shared" si="41"/>
        <v>0</v>
      </c>
      <c r="F321" s="17">
        <f t="shared" si="47"/>
        <v>-342.49999999999886</v>
      </c>
      <c r="G321" s="17">
        <f t="shared" si="42"/>
        <v>166.66666666666666</v>
      </c>
      <c r="H321" s="17">
        <f t="shared" si="43"/>
        <v>-509.16666666666549</v>
      </c>
      <c r="I321" s="17">
        <f t="shared" si="44"/>
        <v>0</v>
      </c>
      <c r="J321" s="17">
        <f>SUM($H$27:$H321)</f>
        <v>-71906.250000000029</v>
      </c>
      <c r="K321" s="16">
        <f t="shared" si="48"/>
        <v>0</v>
      </c>
    </row>
    <row r="322" spans="1:11" x14ac:dyDescent="0.25">
      <c r="A322" s="3">
        <f t="shared" si="45"/>
        <v>296</v>
      </c>
      <c r="B322" s="18">
        <f t="shared" si="40"/>
        <v>53815</v>
      </c>
      <c r="C322" s="17">
        <f t="shared" si="49"/>
        <v>-47166.666666666555</v>
      </c>
      <c r="D322" s="17">
        <f t="shared" si="46"/>
        <v>-344.30555555555441</v>
      </c>
      <c r="E322" s="19">
        <f t="shared" si="41"/>
        <v>0</v>
      </c>
      <c r="F322" s="17">
        <f t="shared" si="47"/>
        <v>-344.30555555555441</v>
      </c>
      <c r="G322" s="17">
        <f t="shared" si="42"/>
        <v>166.66666666666666</v>
      </c>
      <c r="H322" s="17">
        <f t="shared" si="43"/>
        <v>-510.97222222222103</v>
      </c>
      <c r="I322" s="17">
        <f t="shared" si="44"/>
        <v>0</v>
      </c>
      <c r="J322" s="17">
        <f>SUM($H$27:$H322)</f>
        <v>-72417.222222222248</v>
      </c>
      <c r="K322" s="16">
        <f t="shared" si="48"/>
        <v>0</v>
      </c>
    </row>
    <row r="323" spans="1:11" x14ac:dyDescent="0.25">
      <c r="A323" s="3">
        <f t="shared" si="45"/>
        <v>297</v>
      </c>
      <c r="B323" s="18">
        <f t="shared" si="40"/>
        <v>53846</v>
      </c>
      <c r="C323" s="17">
        <f t="shared" si="49"/>
        <v>-47333.333333333219</v>
      </c>
      <c r="D323" s="17">
        <f t="shared" si="46"/>
        <v>-346.11111111110995</v>
      </c>
      <c r="E323" s="19">
        <f t="shared" si="41"/>
        <v>0</v>
      </c>
      <c r="F323" s="17">
        <f t="shared" si="47"/>
        <v>-346.11111111110995</v>
      </c>
      <c r="G323" s="17">
        <f t="shared" si="42"/>
        <v>166.66666666666666</v>
      </c>
      <c r="H323" s="17">
        <f t="shared" si="43"/>
        <v>-512.77777777777658</v>
      </c>
      <c r="I323" s="17">
        <f t="shared" si="44"/>
        <v>0</v>
      </c>
      <c r="J323" s="17">
        <f>SUM($H$27:$H323)</f>
        <v>-72930.000000000029</v>
      </c>
      <c r="K323" s="16">
        <f t="shared" si="48"/>
        <v>0</v>
      </c>
    </row>
    <row r="324" spans="1:11" x14ac:dyDescent="0.25">
      <c r="A324" s="3">
        <f t="shared" si="45"/>
        <v>298</v>
      </c>
      <c r="B324" s="18">
        <f t="shared" si="40"/>
        <v>53876</v>
      </c>
      <c r="C324" s="17">
        <f t="shared" si="49"/>
        <v>-47499.999999999884</v>
      </c>
      <c r="D324" s="17">
        <f t="shared" si="46"/>
        <v>-347.91666666666549</v>
      </c>
      <c r="E324" s="19">
        <f t="shared" si="41"/>
        <v>0</v>
      </c>
      <c r="F324" s="17">
        <f t="shared" si="47"/>
        <v>-347.91666666666549</v>
      </c>
      <c r="G324" s="17">
        <f t="shared" si="42"/>
        <v>166.66666666666666</v>
      </c>
      <c r="H324" s="17">
        <f t="shared" si="43"/>
        <v>-514.58333333333212</v>
      </c>
      <c r="I324" s="17">
        <f t="shared" si="44"/>
        <v>0</v>
      </c>
      <c r="J324" s="17">
        <f>SUM($H$27:$H324)</f>
        <v>-73444.583333333358</v>
      </c>
      <c r="K324" s="16">
        <f t="shared" si="48"/>
        <v>0</v>
      </c>
    </row>
    <row r="325" spans="1:11" x14ac:dyDescent="0.25">
      <c r="A325" s="3">
        <f t="shared" si="45"/>
        <v>299</v>
      </c>
      <c r="B325" s="18">
        <f t="shared" si="40"/>
        <v>53907</v>
      </c>
      <c r="C325" s="17">
        <f t="shared" si="49"/>
        <v>-47666.666666666548</v>
      </c>
      <c r="D325" s="17">
        <f t="shared" si="46"/>
        <v>-349.72222222222103</v>
      </c>
      <c r="E325" s="19">
        <f t="shared" si="41"/>
        <v>0</v>
      </c>
      <c r="F325" s="17">
        <f t="shared" si="47"/>
        <v>-349.72222222222103</v>
      </c>
      <c r="G325" s="17">
        <f t="shared" si="42"/>
        <v>166.66666666666666</v>
      </c>
      <c r="H325" s="17">
        <f t="shared" si="43"/>
        <v>-516.38888888888766</v>
      </c>
      <c r="I325" s="17">
        <f t="shared" si="44"/>
        <v>0</v>
      </c>
      <c r="J325" s="17">
        <f>SUM($H$27:$H325)</f>
        <v>-73960.972222222248</v>
      </c>
      <c r="K325" s="16">
        <f t="shared" si="48"/>
        <v>0</v>
      </c>
    </row>
    <row r="326" spans="1:11" x14ac:dyDescent="0.25">
      <c r="A326" s="3">
        <f t="shared" si="45"/>
        <v>300</v>
      </c>
      <c r="B326" s="18">
        <f t="shared" si="40"/>
        <v>53938</v>
      </c>
      <c r="C326" s="17">
        <f t="shared" si="49"/>
        <v>-47833.333333333212</v>
      </c>
      <c r="D326" s="17">
        <f t="shared" si="46"/>
        <v>-351.52777777777646</v>
      </c>
      <c r="E326" s="19">
        <f t="shared" si="41"/>
        <v>0</v>
      </c>
      <c r="F326" s="17">
        <f t="shared" si="47"/>
        <v>-351.52777777777646</v>
      </c>
      <c r="G326" s="17">
        <f t="shared" si="42"/>
        <v>166.66666666666666</v>
      </c>
      <c r="H326" s="17">
        <f t="shared" si="43"/>
        <v>-518.19444444444309</v>
      </c>
      <c r="I326" s="17">
        <f t="shared" si="44"/>
        <v>0</v>
      </c>
      <c r="J326" s="17">
        <f>SUM($H$27:$H326)</f>
        <v>-74479.166666666686</v>
      </c>
      <c r="K326" s="16">
        <f t="shared" si="48"/>
        <v>0</v>
      </c>
    </row>
    <row r="327" spans="1:11" x14ac:dyDescent="0.25">
      <c r="A327" s="3">
        <f t="shared" si="45"/>
        <v>301</v>
      </c>
      <c r="B327" s="18">
        <f t="shared" si="40"/>
        <v>53968</v>
      </c>
      <c r="C327" s="17">
        <f t="shared" si="49"/>
        <v>-47999.999999999876</v>
      </c>
      <c r="D327" s="17">
        <f t="shared" si="46"/>
        <v>-353.33333333333201</v>
      </c>
      <c r="E327" s="19">
        <f t="shared" si="41"/>
        <v>0</v>
      </c>
      <c r="F327" s="17">
        <f t="shared" si="47"/>
        <v>-353.33333333333201</v>
      </c>
      <c r="G327" s="17">
        <f t="shared" si="42"/>
        <v>166.66666666666666</v>
      </c>
      <c r="H327" s="17">
        <f t="shared" si="43"/>
        <v>-519.99999999999864</v>
      </c>
      <c r="I327" s="17">
        <f t="shared" si="44"/>
        <v>0</v>
      </c>
      <c r="J327" s="17">
        <f>SUM($H$27:$H327)</f>
        <v>-74999.166666666686</v>
      </c>
      <c r="K327" s="16">
        <f t="shared" si="48"/>
        <v>0</v>
      </c>
    </row>
    <row r="328" spans="1:11" x14ac:dyDescent="0.25">
      <c r="A328" s="3">
        <f t="shared" si="45"/>
        <v>302</v>
      </c>
      <c r="B328" s="18">
        <f t="shared" si="40"/>
        <v>53999</v>
      </c>
      <c r="C328" s="17">
        <f t="shared" si="49"/>
        <v>-48166.666666666541</v>
      </c>
      <c r="D328" s="17">
        <f t="shared" si="46"/>
        <v>-355.13888888888755</v>
      </c>
      <c r="E328" s="19">
        <f t="shared" si="41"/>
        <v>0</v>
      </c>
      <c r="F328" s="17">
        <f t="shared" si="47"/>
        <v>-355.13888888888755</v>
      </c>
      <c r="G328" s="17">
        <f t="shared" si="42"/>
        <v>166.66666666666666</v>
      </c>
      <c r="H328" s="17">
        <f t="shared" si="43"/>
        <v>-521.80555555555418</v>
      </c>
      <c r="I328" s="17">
        <f t="shared" si="44"/>
        <v>0</v>
      </c>
      <c r="J328" s="17">
        <f>SUM($H$27:$H328)</f>
        <v>-75520.972222222234</v>
      </c>
      <c r="K328" s="16">
        <f t="shared" si="48"/>
        <v>0</v>
      </c>
    </row>
    <row r="329" spans="1:11" x14ac:dyDescent="0.25">
      <c r="A329" s="3">
        <f t="shared" si="45"/>
        <v>303</v>
      </c>
      <c r="B329" s="18">
        <f t="shared" si="40"/>
        <v>54029</v>
      </c>
      <c r="C329" s="17">
        <f t="shared" si="49"/>
        <v>-48333.333333333205</v>
      </c>
      <c r="D329" s="17">
        <f t="shared" si="46"/>
        <v>-356.94444444444309</v>
      </c>
      <c r="E329" s="19">
        <f t="shared" si="41"/>
        <v>0</v>
      </c>
      <c r="F329" s="17">
        <f t="shared" si="47"/>
        <v>-356.94444444444309</v>
      </c>
      <c r="G329" s="17">
        <f t="shared" si="42"/>
        <v>166.66666666666666</v>
      </c>
      <c r="H329" s="17">
        <f t="shared" si="43"/>
        <v>-523.61111111110972</v>
      </c>
      <c r="I329" s="17">
        <f t="shared" si="44"/>
        <v>0</v>
      </c>
      <c r="J329" s="17">
        <f>SUM($H$27:$H329)</f>
        <v>-76044.583333333343</v>
      </c>
      <c r="K329" s="16">
        <f t="shared" si="48"/>
        <v>0</v>
      </c>
    </row>
    <row r="330" spans="1:11" x14ac:dyDescent="0.25">
      <c r="A330" s="3">
        <f t="shared" si="45"/>
        <v>304</v>
      </c>
      <c r="B330" s="18">
        <f t="shared" si="40"/>
        <v>54060</v>
      </c>
      <c r="C330" s="17">
        <f t="shared" si="49"/>
        <v>-48499.999999999869</v>
      </c>
      <c r="D330" s="17">
        <f t="shared" si="46"/>
        <v>-358.74999999999864</v>
      </c>
      <c r="E330" s="19">
        <f t="shared" si="41"/>
        <v>0</v>
      </c>
      <c r="F330" s="17">
        <f t="shared" si="47"/>
        <v>-358.74999999999864</v>
      </c>
      <c r="G330" s="17">
        <f t="shared" si="42"/>
        <v>166.66666666666666</v>
      </c>
      <c r="H330" s="17">
        <f t="shared" si="43"/>
        <v>-525.41666666666526</v>
      </c>
      <c r="I330" s="17">
        <f t="shared" si="44"/>
        <v>0</v>
      </c>
      <c r="J330" s="17">
        <f>SUM($H$27:$H330)</f>
        <v>-76570.000000000015</v>
      </c>
      <c r="K330" s="16">
        <f t="shared" si="48"/>
        <v>0</v>
      </c>
    </row>
    <row r="331" spans="1:11" x14ac:dyDescent="0.25">
      <c r="A331" s="3">
        <f t="shared" si="45"/>
        <v>305</v>
      </c>
      <c r="B331" s="18">
        <f t="shared" si="40"/>
        <v>54091</v>
      </c>
      <c r="C331" s="17">
        <f t="shared" si="49"/>
        <v>-48666.666666666533</v>
      </c>
      <c r="D331" s="17">
        <f t="shared" si="46"/>
        <v>-360.55555555555418</v>
      </c>
      <c r="E331" s="19">
        <f t="shared" si="41"/>
        <v>0</v>
      </c>
      <c r="F331" s="17">
        <f t="shared" si="47"/>
        <v>-360.55555555555418</v>
      </c>
      <c r="G331" s="17">
        <f t="shared" si="42"/>
        <v>166.66666666666666</v>
      </c>
      <c r="H331" s="17">
        <f t="shared" si="43"/>
        <v>-527.22222222222081</v>
      </c>
      <c r="I331" s="17">
        <f t="shared" si="44"/>
        <v>0</v>
      </c>
      <c r="J331" s="17">
        <f>SUM($H$27:$H331)</f>
        <v>-77097.222222222234</v>
      </c>
      <c r="K331" s="16">
        <f t="shared" si="48"/>
        <v>0</v>
      </c>
    </row>
    <row r="332" spans="1:11" x14ac:dyDescent="0.25">
      <c r="A332" s="3">
        <f t="shared" si="45"/>
        <v>306</v>
      </c>
      <c r="B332" s="18">
        <f t="shared" si="40"/>
        <v>54120</v>
      </c>
      <c r="C332" s="17">
        <f t="shared" si="49"/>
        <v>-48833.333333333198</v>
      </c>
      <c r="D332" s="17">
        <f t="shared" si="46"/>
        <v>-362.36111111110972</v>
      </c>
      <c r="E332" s="19">
        <f t="shared" si="41"/>
        <v>0</v>
      </c>
      <c r="F332" s="17">
        <f t="shared" si="47"/>
        <v>-362.36111111110972</v>
      </c>
      <c r="G332" s="17">
        <f t="shared" si="42"/>
        <v>166.66666666666666</v>
      </c>
      <c r="H332" s="17">
        <f t="shared" si="43"/>
        <v>-529.02777777777635</v>
      </c>
      <c r="I332" s="17">
        <f t="shared" si="44"/>
        <v>0</v>
      </c>
      <c r="J332" s="17">
        <f>SUM($H$27:$H332)</f>
        <v>-77626.250000000015</v>
      </c>
      <c r="K332" s="16">
        <f t="shared" si="48"/>
        <v>0</v>
      </c>
    </row>
    <row r="333" spans="1:11" x14ac:dyDescent="0.25">
      <c r="A333" s="3">
        <f t="shared" si="45"/>
        <v>307</v>
      </c>
      <c r="B333" s="18">
        <f t="shared" si="40"/>
        <v>54151</v>
      </c>
      <c r="C333" s="17">
        <f t="shared" si="49"/>
        <v>-48999.999999999862</v>
      </c>
      <c r="D333" s="17">
        <f t="shared" si="46"/>
        <v>-364.16666666666526</v>
      </c>
      <c r="E333" s="19">
        <f t="shared" si="41"/>
        <v>0</v>
      </c>
      <c r="F333" s="17">
        <f t="shared" si="47"/>
        <v>-364.16666666666526</v>
      </c>
      <c r="G333" s="17">
        <f t="shared" si="42"/>
        <v>166.66666666666666</v>
      </c>
      <c r="H333" s="17">
        <f t="shared" si="43"/>
        <v>-530.83333333333189</v>
      </c>
      <c r="I333" s="17">
        <f t="shared" si="44"/>
        <v>0</v>
      </c>
      <c r="J333" s="17">
        <f>SUM($H$27:$H333)</f>
        <v>-78157.083333333343</v>
      </c>
      <c r="K333" s="16">
        <f t="shared" si="48"/>
        <v>0</v>
      </c>
    </row>
    <row r="334" spans="1:11" x14ac:dyDescent="0.25">
      <c r="A334" s="3">
        <f t="shared" si="45"/>
        <v>308</v>
      </c>
      <c r="B334" s="18">
        <f t="shared" si="40"/>
        <v>54181</v>
      </c>
      <c r="C334" s="17">
        <f t="shared" si="49"/>
        <v>-49166.666666666526</v>
      </c>
      <c r="D334" s="17">
        <f t="shared" si="46"/>
        <v>-365.97222222222081</v>
      </c>
      <c r="E334" s="19">
        <f t="shared" si="41"/>
        <v>0</v>
      </c>
      <c r="F334" s="17">
        <f t="shared" si="47"/>
        <v>-365.97222222222081</v>
      </c>
      <c r="G334" s="17">
        <f t="shared" si="42"/>
        <v>166.66666666666666</v>
      </c>
      <c r="H334" s="17">
        <f t="shared" si="43"/>
        <v>-532.63888888888744</v>
      </c>
      <c r="I334" s="17">
        <f t="shared" si="44"/>
        <v>0</v>
      </c>
      <c r="J334" s="17">
        <f>SUM($H$27:$H334)</f>
        <v>-78689.722222222234</v>
      </c>
      <c r="K334" s="16">
        <f t="shared" si="48"/>
        <v>0</v>
      </c>
    </row>
    <row r="335" spans="1:11" x14ac:dyDescent="0.25">
      <c r="A335" s="3">
        <f t="shared" si="45"/>
        <v>309</v>
      </c>
      <c r="B335" s="18">
        <f t="shared" si="40"/>
        <v>54212</v>
      </c>
      <c r="C335" s="17">
        <f t="shared" si="49"/>
        <v>-49333.33333333319</v>
      </c>
      <c r="D335" s="17">
        <f t="shared" si="46"/>
        <v>-367.77777777777624</v>
      </c>
      <c r="E335" s="19">
        <f t="shared" si="41"/>
        <v>0</v>
      </c>
      <c r="F335" s="17">
        <f t="shared" si="47"/>
        <v>-367.77777777777624</v>
      </c>
      <c r="G335" s="17">
        <f t="shared" si="42"/>
        <v>166.66666666666666</v>
      </c>
      <c r="H335" s="17">
        <f t="shared" si="43"/>
        <v>-534.44444444444287</v>
      </c>
      <c r="I335" s="17">
        <f t="shared" si="44"/>
        <v>0</v>
      </c>
      <c r="J335" s="17">
        <f>SUM($H$27:$H335)</f>
        <v>-79224.166666666672</v>
      </c>
      <c r="K335" s="16">
        <f t="shared" si="48"/>
        <v>0</v>
      </c>
    </row>
    <row r="336" spans="1:11" x14ac:dyDescent="0.25">
      <c r="A336" s="3">
        <f t="shared" si="45"/>
        <v>310</v>
      </c>
      <c r="B336" s="18">
        <f t="shared" si="40"/>
        <v>54242</v>
      </c>
      <c r="C336" s="17">
        <f t="shared" si="49"/>
        <v>-49499.999999999854</v>
      </c>
      <c r="D336" s="17">
        <f t="shared" si="46"/>
        <v>-369.58333333333178</v>
      </c>
      <c r="E336" s="19">
        <f t="shared" si="41"/>
        <v>0</v>
      </c>
      <c r="F336" s="17">
        <f t="shared" si="47"/>
        <v>-369.58333333333178</v>
      </c>
      <c r="G336" s="17">
        <f t="shared" si="42"/>
        <v>166.66666666666666</v>
      </c>
      <c r="H336" s="17">
        <f t="shared" si="43"/>
        <v>-536.24999999999841</v>
      </c>
      <c r="I336" s="17">
        <f t="shared" si="44"/>
        <v>0</v>
      </c>
      <c r="J336" s="17">
        <f>SUM($H$27:$H336)</f>
        <v>-79760.416666666672</v>
      </c>
      <c r="K336" s="16">
        <f t="shared" si="48"/>
        <v>0</v>
      </c>
    </row>
    <row r="337" spans="1:11" x14ac:dyDescent="0.25">
      <c r="A337" s="3">
        <f t="shared" si="45"/>
        <v>311</v>
      </c>
      <c r="B337" s="18">
        <f t="shared" si="40"/>
        <v>54273</v>
      </c>
      <c r="C337" s="17">
        <f t="shared" si="49"/>
        <v>-49666.666666666519</v>
      </c>
      <c r="D337" s="17">
        <f t="shared" si="46"/>
        <v>-371.38888888888732</v>
      </c>
      <c r="E337" s="19">
        <f t="shared" si="41"/>
        <v>0</v>
      </c>
      <c r="F337" s="17">
        <f t="shared" si="47"/>
        <v>-371.38888888888732</v>
      </c>
      <c r="G337" s="17">
        <f t="shared" si="42"/>
        <v>166.66666666666666</v>
      </c>
      <c r="H337" s="17">
        <f t="shared" si="43"/>
        <v>-538.05555555555395</v>
      </c>
      <c r="I337" s="17">
        <f t="shared" si="44"/>
        <v>0</v>
      </c>
      <c r="J337" s="17">
        <f>SUM($H$27:$H337)</f>
        <v>-80298.472222222219</v>
      </c>
      <c r="K337" s="16">
        <f t="shared" si="48"/>
        <v>0</v>
      </c>
    </row>
    <row r="338" spans="1:11" x14ac:dyDescent="0.25">
      <c r="A338" s="3">
        <f t="shared" si="45"/>
        <v>312</v>
      </c>
      <c r="B338" s="18">
        <f t="shared" si="40"/>
        <v>54304</v>
      </c>
      <c r="C338" s="17">
        <f t="shared" si="49"/>
        <v>-49833.333333333183</v>
      </c>
      <c r="D338" s="17">
        <f t="shared" si="46"/>
        <v>-373.19444444444287</v>
      </c>
      <c r="E338" s="19">
        <f t="shared" si="41"/>
        <v>0</v>
      </c>
      <c r="F338" s="17">
        <f t="shared" si="47"/>
        <v>-373.19444444444287</v>
      </c>
      <c r="G338" s="17">
        <f t="shared" si="42"/>
        <v>166.66666666666666</v>
      </c>
      <c r="H338" s="17">
        <f t="shared" si="43"/>
        <v>-539.86111111110949</v>
      </c>
      <c r="I338" s="17">
        <f t="shared" si="44"/>
        <v>0</v>
      </c>
      <c r="J338" s="17">
        <f>SUM($H$27:$H338)</f>
        <v>-80838.333333333328</v>
      </c>
      <c r="K338" s="16">
        <f t="shared" si="48"/>
        <v>0</v>
      </c>
    </row>
    <row r="339" spans="1:11" x14ac:dyDescent="0.25">
      <c r="A339" s="3">
        <f t="shared" si="45"/>
        <v>313</v>
      </c>
      <c r="B339" s="18">
        <f t="shared" si="40"/>
        <v>54334</v>
      </c>
      <c r="C339" s="17">
        <f t="shared" si="49"/>
        <v>-49999.999999999847</v>
      </c>
      <c r="D339" s="17">
        <f t="shared" si="46"/>
        <v>-374.99999999999841</v>
      </c>
      <c r="E339" s="19">
        <f t="shared" si="41"/>
        <v>0</v>
      </c>
      <c r="F339" s="17">
        <f t="shared" si="47"/>
        <v>-374.99999999999841</v>
      </c>
      <c r="G339" s="17">
        <f t="shared" si="42"/>
        <v>166.66666666666666</v>
      </c>
      <c r="H339" s="17">
        <f t="shared" si="43"/>
        <v>-541.66666666666504</v>
      </c>
      <c r="I339" s="17">
        <f t="shared" si="44"/>
        <v>0</v>
      </c>
      <c r="J339" s="17">
        <f>SUM($H$27:$H339)</f>
        <v>-81380</v>
      </c>
      <c r="K339" s="16">
        <f t="shared" si="48"/>
        <v>0</v>
      </c>
    </row>
    <row r="340" spans="1:11" x14ac:dyDescent="0.25">
      <c r="A340" s="3">
        <f t="shared" si="45"/>
        <v>314</v>
      </c>
      <c r="B340" s="18">
        <f t="shared" si="40"/>
        <v>54365</v>
      </c>
      <c r="C340" s="17">
        <f t="shared" si="49"/>
        <v>-50166.666666666511</v>
      </c>
      <c r="D340" s="17">
        <f t="shared" si="46"/>
        <v>-376.80555555555395</v>
      </c>
      <c r="E340" s="19">
        <f t="shared" si="41"/>
        <v>0</v>
      </c>
      <c r="F340" s="17">
        <f t="shared" si="47"/>
        <v>-376.80555555555395</v>
      </c>
      <c r="G340" s="17">
        <f t="shared" si="42"/>
        <v>166.66666666666666</v>
      </c>
      <c r="H340" s="17">
        <f t="shared" si="43"/>
        <v>-543.47222222222058</v>
      </c>
      <c r="I340" s="17">
        <f t="shared" si="44"/>
        <v>0</v>
      </c>
      <c r="J340" s="17">
        <f>SUM($H$27:$H340)</f>
        <v>-81923.472222222219</v>
      </c>
      <c r="K340" s="16">
        <f t="shared" si="48"/>
        <v>0</v>
      </c>
    </row>
    <row r="341" spans="1:11" x14ac:dyDescent="0.25">
      <c r="A341" s="3">
        <f t="shared" si="45"/>
        <v>315</v>
      </c>
      <c r="B341" s="18">
        <f t="shared" si="40"/>
        <v>54395</v>
      </c>
      <c r="C341" s="17">
        <f t="shared" si="49"/>
        <v>-50333.333333333176</v>
      </c>
      <c r="D341" s="17">
        <f t="shared" si="46"/>
        <v>-378.61111111110949</v>
      </c>
      <c r="E341" s="19">
        <f t="shared" si="41"/>
        <v>0</v>
      </c>
      <c r="F341" s="17">
        <f t="shared" si="47"/>
        <v>-378.61111111110949</v>
      </c>
      <c r="G341" s="17">
        <f t="shared" si="42"/>
        <v>166.66666666666666</v>
      </c>
      <c r="H341" s="17">
        <f t="shared" si="43"/>
        <v>-545.27777777777612</v>
      </c>
      <c r="I341" s="17">
        <f t="shared" si="44"/>
        <v>0</v>
      </c>
      <c r="J341" s="17">
        <f>SUM($H$27:$H341)</f>
        <v>-82468.75</v>
      </c>
      <c r="K341" s="16">
        <f t="shared" si="48"/>
        <v>0</v>
      </c>
    </row>
    <row r="342" spans="1:11" x14ac:dyDescent="0.25">
      <c r="A342" s="3">
        <f t="shared" si="45"/>
        <v>316</v>
      </c>
      <c r="B342" s="18">
        <f t="shared" si="40"/>
        <v>54426</v>
      </c>
      <c r="C342" s="17">
        <f t="shared" si="49"/>
        <v>-50499.99999999984</v>
      </c>
      <c r="D342" s="17">
        <f t="shared" si="46"/>
        <v>-380.41666666666504</v>
      </c>
      <c r="E342" s="19">
        <f t="shared" si="41"/>
        <v>0</v>
      </c>
      <c r="F342" s="17">
        <f t="shared" si="47"/>
        <v>-380.41666666666504</v>
      </c>
      <c r="G342" s="17">
        <f t="shared" si="42"/>
        <v>166.66666666666666</v>
      </c>
      <c r="H342" s="17">
        <f t="shared" si="43"/>
        <v>-547.08333333333167</v>
      </c>
      <c r="I342" s="17">
        <f t="shared" si="44"/>
        <v>0</v>
      </c>
      <c r="J342" s="17">
        <f>SUM($H$27:$H342)</f>
        <v>-83015.833333333328</v>
      </c>
      <c r="K342" s="16">
        <f t="shared" si="48"/>
        <v>0</v>
      </c>
    </row>
    <row r="343" spans="1:11" x14ac:dyDescent="0.25">
      <c r="A343" s="3">
        <f t="shared" si="45"/>
        <v>317</v>
      </c>
      <c r="B343" s="18">
        <f t="shared" si="40"/>
        <v>54457</v>
      </c>
      <c r="C343" s="17">
        <f t="shared" si="49"/>
        <v>-50666.666666666504</v>
      </c>
      <c r="D343" s="17">
        <f t="shared" si="46"/>
        <v>-382.22222222222047</v>
      </c>
      <c r="E343" s="19">
        <f t="shared" si="41"/>
        <v>0</v>
      </c>
      <c r="F343" s="17">
        <f t="shared" si="47"/>
        <v>-382.22222222222047</v>
      </c>
      <c r="G343" s="17">
        <f t="shared" si="42"/>
        <v>166.66666666666666</v>
      </c>
      <c r="H343" s="17">
        <f t="shared" si="43"/>
        <v>-548.8888888888871</v>
      </c>
      <c r="I343" s="17">
        <f t="shared" si="44"/>
        <v>0</v>
      </c>
      <c r="J343" s="17">
        <f>SUM($H$27:$H343)</f>
        <v>-83564.722222222219</v>
      </c>
      <c r="K343" s="16">
        <f t="shared" si="48"/>
        <v>0</v>
      </c>
    </row>
    <row r="344" spans="1:11" x14ac:dyDescent="0.25">
      <c r="A344" s="3">
        <f t="shared" si="45"/>
        <v>318</v>
      </c>
      <c r="B344" s="18">
        <f t="shared" si="40"/>
        <v>54485</v>
      </c>
      <c r="C344" s="17">
        <f t="shared" si="49"/>
        <v>-50833.333333333168</v>
      </c>
      <c r="D344" s="17">
        <f t="shared" si="46"/>
        <v>-384.02777777777601</v>
      </c>
      <c r="E344" s="19">
        <f t="shared" si="41"/>
        <v>0</v>
      </c>
      <c r="F344" s="17">
        <f t="shared" si="47"/>
        <v>-384.02777777777601</v>
      </c>
      <c r="G344" s="17">
        <f t="shared" si="42"/>
        <v>166.66666666666666</v>
      </c>
      <c r="H344" s="17">
        <f t="shared" si="43"/>
        <v>-550.69444444444264</v>
      </c>
      <c r="I344" s="17">
        <f t="shared" si="44"/>
        <v>0</v>
      </c>
      <c r="J344" s="17">
        <f>SUM($H$27:$H344)</f>
        <v>-84115.416666666657</v>
      </c>
      <c r="K344" s="16">
        <f t="shared" si="48"/>
        <v>0</v>
      </c>
    </row>
    <row r="345" spans="1:11" x14ac:dyDescent="0.25">
      <c r="A345" s="3">
        <f t="shared" si="45"/>
        <v>319</v>
      </c>
      <c r="B345" s="18">
        <f t="shared" si="40"/>
        <v>54516</v>
      </c>
      <c r="C345" s="17">
        <f t="shared" si="49"/>
        <v>-50999.999999999833</v>
      </c>
      <c r="D345" s="17">
        <f t="shared" si="46"/>
        <v>-385.83333333333155</v>
      </c>
      <c r="E345" s="19">
        <f t="shared" si="41"/>
        <v>0</v>
      </c>
      <c r="F345" s="17">
        <f t="shared" si="47"/>
        <v>-385.83333333333155</v>
      </c>
      <c r="G345" s="17">
        <f t="shared" si="42"/>
        <v>166.66666666666666</v>
      </c>
      <c r="H345" s="17">
        <f t="shared" si="43"/>
        <v>-552.49999999999818</v>
      </c>
      <c r="I345" s="17">
        <f t="shared" si="44"/>
        <v>0</v>
      </c>
      <c r="J345" s="17">
        <f>SUM($H$27:$H345)</f>
        <v>-84667.916666666657</v>
      </c>
      <c r="K345" s="16">
        <f t="shared" si="48"/>
        <v>0</v>
      </c>
    </row>
    <row r="346" spans="1:11" x14ac:dyDescent="0.25">
      <c r="A346" s="3">
        <f t="shared" si="45"/>
        <v>320</v>
      </c>
      <c r="B346" s="18">
        <f t="shared" si="40"/>
        <v>54546</v>
      </c>
      <c r="C346" s="17">
        <f t="shared" si="49"/>
        <v>-51166.666666666497</v>
      </c>
      <c r="D346" s="17">
        <f t="shared" si="46"/>
        <v>-387.6388888888871</v>
      </c>
      <c r="E346" s="19">
        <f t="shared" si="41"/>
        <v>0</v>
      </c>
      <c r="F346" s="17">
        <f t="shared" si="47"/>
        <v>-387.6388888888871</v>
      </c>
      <c r="G346" s="17">
        <f t="shared" si="42"/>
        <v>166.66666666666666</v>
      </c>
      <c r="H346" s="17">
        <f t="shared" si="43"/>
        <v>-554.30555555555372</v>
      </c>
      <c r="I346" s="17">
        <f t="shared" si="44"/>
        <v>0</v>
      </c>
      <c r="J346" s="17">
        <f>SUM($H$27:$H346)</f>
        <v>-85222.222222222204</v>
      </c>
      <c r="K346" s="16">
        <f t="shared" si="48"/>
        <v>0</v>
      </c>
    </row>
    <row r="347" spans="1:11" x14ac:dyDescent="0.25">
      <c r="A347" s="3">
        <f t="shared" si="45"/>
        <v>321</v>
      </c>
      <c r="B347" s="18">
        <f t="shared" ref="B347:B410" si="50">IF(Núm_de_pago&lt;&gt;"",DATE(YEAR(Inicio_prestamo),MONTH(Inicio_prestamo)+(Núm_de_pago)*12/Núm_pagos_al_año,DAY(Inicio_prestamo)),"")</f>
        <v>54577</v>
      </c>
      <c r="C347" s="17">
        <f t="shared" si="49"/>
        <v>-51333.333333333161</v>
      </c>
      <c r="D347" s="17">
        <f t="shared" si="46"/>
        <v>-389.44444444444264</v>
      </c>
      <c r="E347" s="19">
        <f t="shared" ref="E347:E410" si="51">IF(AND(Núm_de_pago&lt;&gt;"",Pago_progr+Pagos_adicionales_programados&lt;Saldo_inicial),Pagos_adicionales_programados,IF(AND(Núm_de_pago&lt;&gt;"",Saldo_inicial-Pago_progr&gt;0),Saldo_inicial-Pago_progr,IF(Núm_de_pago&lt;&gt;"",0,"")))</f>
        <v>0</v>
      </c>
      <c r="F347" s="17">
        <f t="shared" si="47"/>
        <v>-389.44444444444264</v>
      </c>
      <c r="G347" s="17">
        <f t="shared" ref="G347:G410" si="52">+Importe_del_préstamo/(Años_préstamo*Núm_pagos_al_año)</f>
        <v>166.66666666666666</v>
      </c>
      <c r="H347" s="17">
        <f t="shared" ref="H347:H410" si="53">C347*(Tasa_de_interés/Núm_pagos_al_año)</f>
        <v>-556.11111111110927</v>
      </c>
      <c r="I347" s="17">
        <f t="shared" ref="I347:I410" si="54">IF(AND(Núm_de_pago&lt;&gt;"",Pago_progr+Pago_adicional&lt;Saldo_inicial),Saldo_inicial-Capital,IF(Núm_de_pago&lt;&gt;"",0,""))</f>
        <v>0</v>
      </c>
      <c r="J347" s="17">
        <f>SUM($H$27:$H347)</f>
        <v>-85778.333333333314</v>
      </c>
      <c r="K347" s="16">
        <f t="shared" si="48"/>
        <v>0</v>
      </c>
    </row>
    <row r="348" spans="1:11" x14ac:dyDescent="0.25">
      <c r="A348" s="3">
        <f t="shared" ref="A348:A411" si="55">IF(Valores_especificados,A347+1,"")</f>
        <v>322</v>
      </c>
      <c r="B348" s="18">
        <f t="shared" si="50"/>
        <v>54607</v>
      </c>
      <c r="C348" s="17">
        <f t="shared" si="49"/>
        <v>-51499.999999999825</v>
      </c>
      <c r="D348" s="17">
        <f t="shared" ref="D348:D411" si="56">+G348+H348</f>
        <v>-391.24999999999818</v>
      </c>
      <c r="E348" s="19">
        <f t="shared" si="51"/>
        <v>0</v>
      </c>
      <c r="F348" s="17">
        <f t="shared" ref="F348:F411" si="57">+H348+G348</f>
        <v>-391.24999999999818</v>
      </c>
      <c r="G348" s="17">
        <f t="shared" si="52"/>
        <v>166.66666666666666</v>
      </c>
      <c r="H348" s="17">
        <f t="shared" si="53"/>
        <v>-557.91666666666481</v>
      </c>
      <c r="I348" s="17">
        <f t="shared" si="54"/>
        <v>0</v>
      </c>
      <c r="J348" s="17">
        <f>SUM($H$27:$H348)</f>
        <v>-86336.249999999985</v>
      </c>
      <c r="K348" s="16">
        <f t="shared" ref="K348:K411" si="58">IF(H348&lt;=0,0,(G348+H348))</f>
        <v>0</v>
      </c>
    </row>
    <row r="349" spans="1:11" x14ac:dyDescent="0.25">
      <c r="A349" s="3">
        <f t="shared" si="55"/>
        <v>323</v>
      </c>
      <c r="B349" s="18">
        <f t="shared" si="50"/>
        <v>54638</v>
      </c>
      <c r="C349" s="17">
        <f t="shared" ref="C349:C412" si="59">+C348-G348</f>
        <v>-51666.66666666649</v>
      </c>
      <c r="D349" s="17">
        <f t="shared" si="56"/>
        <v>-393.05555555555372</v>
      </c>
      <c r="E349" s="19">
        <f t="shared" si="51"/>
        <v>0</v>
      </c>
      <c r="F349" s="17">
        <f t="shared" si="57"/>
        <v>-393.05555555555372</v>
      </c>
      <c r="G349" s="17">
        <f t="shared" si="52"/>
        <v>166.66666666666666</v>
      </c>
      <c r="H349" s="17">
        <f t="shared" si="53"/>
        <v>-559.72222222222035</v>
      </c>
      <c r="I349" s="17">
        <f t="shared" si="54"/>
        <v>0</v>
      </c>
      <c r="J349" s="17">
        <f>SUM($H$27:$H349)</f>
        <v>-86895.972222222204</v>
      </c>
      <c r="K349" s="16">
        <f t="shared" si="58"/>
        <v>0</v>
      </c>
    </row>
    <row r="350" spans="1:11" x14ac:dyDescent="0.25">
      <c r="A350" s="3">
        <f t="shared" si="55"/>
        <v>324</v>
      </c>
      <c r="B350" s="18">
        <f t="shared" si="50"/>
        <v>54669</v>
      </c>
      <c r="C350" s="17">
        <f t="shared" si="59"/>
        <v>-51833.333333333154</v>
      </c>
      <c r="D350" s="17">
        <f t="shared" si="56"/>
        <v>-394.86111111110927</v>
      </c>
      <c r="E350" s="19">
        <f t="shared" si="51"/>
        <v>0</v>
      </c>
      <c r="F350" s="17">
        <f t="shared" si="57"/>
        <v>-394.86111111110927</v>
      </c>
      <c r="G350" s="17">
        <f t="shared" si="52"/>
        <v>166.66666666666666</v>
      </c>
      <c r="H350" s="17">
        <f t="shared" si="53"/>
        <v>-561.5277777777759</v>
      </c>
      <c r="I350" s="17">
        <f t="shared" si="54"/>
        <v>0</v>
      </c>
      <c r="J350" s="17">
        <f>SUM($H$27:$H350)</f>
        <v>-87457.499999999985</v>
      </c>
      <c r="K350" s="16">
        <f t="shared" si="58"/>
        <v>0</v>
      </c>
    </row>
    <row r="351" spans="1:11" x14ac:dyDescent="0.25">
      <c r="A351" s="3">
        <f t="shared" si="55"/>
        <v>325</v>
      </c>
      <c r="B351" s="18">
        <f t="shared" si="50"/>
        <v>54699</v>
      </c>
      <c r="C351" s="17">
        <f t="shared" si="59"/>
        <v>-51999.999999999818</v>
      </c>
      <c r="D351" s="17">
        <f t="shared" si="56"/>
        <v>-396.66666666666481</v>
      </c>
      <c r="E351" s="19">
        <f t="shared" si="51"/>
        <v>0</v>
      </c>
      <c r="F351" s="17">
        <f t="shared" si="57"/>
        <v>-396.66666666666481</v>
      </c>
      <c r="G351" s="17">
        <f t="shared" si="52"/>
        <v>166.66666666666666</v>
      </c>
      <c r="H351" s="17">
        <f t="shared" si="53"/>
        <v>-563.33333333333144</v>
      </c>
      <c r="I351" s="17">
        <f t="shared" si="54"/>
        <v>0</v>
      </c>
      <c r="J351" s="17">
        <f>SUM($H$27:$H351)</f>
        <v>-88020.833333333314</v>
      </c>
      <c r="K351" s="16">
        <f t="shared" si="58"/>
        <v>0</v>
      </c>
    </row>
    <row r="352" spans="1:11" x14ac:dyDescent="0.25">
      <c r="A352" s="3">
        <f t="shared" si="55"/>
        <v>326</v>
      </c>
      <c r="B352" s="18">
        <f t="shared" si="50"/>
        <v>54730</v>
      </c>
      <c r="C352" s="17">
        <f t="shared" si="59"/>
        <v>-52166.666666666482</v>
      </c>
      <c r="D352" s="17">
        <f t="shared" si="56"/>
        <v>-398.47222222222024</v>
      </c>
      <c r="E352" s="19">
        <f t="shared" si="51"/>
        <v>0</v>
      </c>
      <c r="F352" s="17">
        <f t="shared" si="57"/>
        <v>-398.47222222222024</v>
      </c>
      <c r="G352" s="17">
        <f t="shared" si="52"/>
        <v>166.66666666666666</v>
      </c>
      <c r="H352" s="17">
        <f t="shared" si="53"/>
        <v>-565.13888888888687</v>
      </c>
      <c r="I352" s="17">
        <f t="shared" si="54"/>
        <v>0</v>
      </c>
      <c r="J352" s="17">
        <f>SUM($H$27:$H352)</f>
        <v>-88585.972222222204</v>
      </c>
      <c r="K352" s="16">
        <f t="shared" si="58"/>
        <v>0</v>
      </c>
    </row>
    <row r="353" spans="1:11" x14ac:dyDescent="0.25">
      <c r="A353" s="3">
        <f t="shared" si="55"/>
        <v>327</v>
      </c>
      <c r="B353" s="18">
        <f t="shared" si="50"/>
        <v>54760</v>
      </c>
      <c r="C353" s="17">
        <f t="shared" si="59"/>
        <v>-52333.333333333147</v>
      </c>
      <c r="D353" s="17">
        <f t="shared" si="56"/>
        <v>-400.27777777777578</v>
      </c>
      <c r="E353" s="19">
        <f t="shared" si="51"/>
        <v>0</v>
      </c>
      <c r="F353" s="17">
        <f t="shared" si="57"/>
        <v>-400.27777777777578</v>
      </c>
      <c r="G353" s="17">
        <f t="shared" si="52"/>
        <v>166.66666666666666</v>
      </c>
      <c r="H353" s="17">
        <f t="shared" si="53"/>
        <v>-566.94444444444241</v>
      </c>
      <c r="I353" s="17">
        <f t="shared" si="54"/>
        <v>0</v>
      </c>
      <c r="J353" s="17">
        <f>SUM($H$27:$H353)</f>
        <v>-89152.916666666642</v>
      </c>
      <c r="K353" s="16">
        <f t="shared" si="58"/>
        <v>0</v>
      </c>
    </row>
    <row r="354" spans="1:11" x14ac:dyDescent="0.25">
      <c r="A354" s="3">
        <f t="shared" si="55"/>
        <v>328</v>
      </c>
      <c r="B354" s="18">
        <f t="shared" si="50"/>
        <v>54791</v>
      </c>
      <c r="C354" s="17">
        <f t="shared" si="59"/>
        <v>-52499.999999999811</v>
      </c>
      <c r="D354" s="17">
        <f t="shared" si="56"/>
        <v>-402.08333333333132</v>
      </c>
      <c r="E354" s="19">
        <f t="shared" si="51"/>
        <v>0</v>
      </c>
      <c r="F354" s="17">
        <f t="shared" si="57"/>
        <v>-402.08333333333132</v>
      </c>
      <c r="G354" s="17">
        <f t="shared" si="52"/>
        <v>166.66666666666666</v>
      </c>
      <c r="H354" s="17">
        <f t="shared" si="53"/>
        <v>-568.74999999999795</v>
      </c>
      <c r="I354" s="17">
        <f t="shared" si="54"/>
        <v>0</v>
      </c>
      <c r="J354" s="17">
        <f>SUM($H$27:$H354)</f>
        <v>-89721.666666666642</v>
      </c>
      <c r="K354" s="16">
        <f t="shared" si="58"/>
        <v>0</v>
      </c>
    </row>
    <row r="355" spans="1:11" x14ac:dyDescent="0.25">
      <c r="A355" s="3">
        <f t="shared" si="55"/>
        <v>329</v>
      </c>
      <c r="B355" s="18">
        <f t="shared" si="50"/>
        <v>54822</v>
      </c>
      <c r="C355" s="17">
        <f t="shared" si="59"/>
        <v>-52666.666666666475</v>
      </c>
      <c r="D355" s="17">
        <f t="shared" si="56"/>
        <v>-403.88888888888687</v>
      </c>
      <c r="E355" s="19">
        <f t="shared" si="51"/>
        <v>0</v>
      </c>
      <c r="F355" s="17">
        <f t="shared" si="57"/>
        <v>-403.88888888888687</v>
      </c>
      <c r="G355" s="17">
        <f t="shared" si="52"/>
        <v>166.66666666666666</v>
      </c>
      <c r="H355" s="17">
        <f t="shared" si="53"/>
        <v>-570.5555555555535</v>
      </c>
      <c r="I355" s="17">
        <f t="shared" si="54"/>
        <v>0</v>
      </c>
      <c r="J355" s="17">
        <f>SUM($H$27:$H355)</f>
        <v>-90292.22222222219</v>
      </c>
      <c r="K355" s="16">
        <f t="shared" si="58"/>
        <v>0</v>
      </c>
    </row>
    <row r="356" spans="1:11" x14ac:dyDescent="0.25">
      <c r="A356" s="3">
        <f t="shared" si="55"/>
        <v>330</v>
      </c>
      <c r="B356" s="18">
        <f t="shared" si="50"/>
        <v>54850</v>
      </c>
      <c r="C356" s="17">
        <f t="shared" si="59"/>
        <v>-52833.333333333139</v>
      </c>
      <c r="D356" s="17">
        <f t="shared" si="56"/>
        <v>-405.69444444444241</v>
      </c>
      <c r="E356" s="19">
        <f t="shared" si="51"/>
        <v>0</v>
      </c>
      <c r="F356" s="17">
        <f t="shared" si="57"/>
        <v>-405.69444444444241</v>
      </c>
      <c r="G356" s="17">
        <f t="shared" si="52"/>
        <v>166.66666666666666</v>
      </c>
      <c r="H356" s="17">
        <f t="shared" si="53"/>
        <v>-572.36111111110904</v>
      </c>
      <c r="I356" s="17">
        <f t="shared" si="54"/>
        <v>0</v>
      </c>
      <c r="J356" s="17">
        <f>SUM($H$27:$H356)</f>
        <v>-90864.583333333299</v>
      </c>
      <c r="K356" s="16">
        <f t="shared" si="58"/>
        <v>0</v>
      </c>
    </row>
    <row r="357" spans="1:11" x14ac:dyDescent="0.25">
      <c r="A357" s="3">
        <f t="shared" si="55"/>
        <v>331</v>
      </c>
      <c r="B357" s="18">
        <f t="shared" si="50"/>
        <v>54881</v>
      </c>
      <c r="C357" s="17">
        <f t="shared" si="59"/>
        <v>-52999.999999999804</v>
      </c>
      <c r="D357" s="17">
        <f t="shared" si="56"/>
        <v>-407.49999999999795</v>
      </c>
      <c r="E357" s="19">
        <f t="shared" si="51"/>
        <v>0</v>
      </c>
      <c r="F357" s="17">
        <f t="shared" si="57"/>
        <v>-407.49999999999795</v>
      </c>
      <c r="G357" s="17">
        <f t="shared" si="52"/>
        <v>166.66666666666666</v>
      </c>
      <c r="H357" s="17">
        <f t="shared" si="53"/>
        <v>-574.16666666666458</v>
      </c>
      <c r="I357" s="17">
        <f t="shared" si="54"/>
        <v>0</v>
      </c>
      <c r="J357" s="17">
        <f>SUM($H$27:$H357)</f>
        <v>-91438.749999999971</v>
      </c>
      <c r="K357" s="16">
        <f t="shared" si="58"/>
        <v>0</v>
      </c>
    </row>
    <row r="358" spans="1:11" x14ac:dyDescent="0.25">
      <c r="A358" s="3">
        <f t="shared" si="55"/>
        <v>332</v>
      </c>
      <c r="B358" s="18">
        <f t="shared" si="50"/>
        <v>54911</v>
      </c>
      <c r="C358" s="17">
        <f t="shared" si="59"/>
        <v>-53166.666666666468</v>
      </c>
      <c r="D358" s="17">
        <f t="shared" si="56"/>
        <v>-409.3055555555535</v>
      </c>
      <c r="E358" s="19">
        <f t="shared" si="51"/>
        <v>0</v>
      </c>
      <c r="F358" s="17">
        <f t="shared" si="57"/>
        <v>-409.3055555555535</v>
      </c>
      <c r="G358" s="17">
        <f t="shared" si="52"/>
        <v>166.66666666666666</v>
      </c>
      <c r="H358" s="17">
        <f t="shared" si="53"/>
        <v>-575.97222222222013</v>
      </c>
      <c r="I358" s="17">
        <f t="shared" si="54"/>
        <v>0</v>
      </c>
      <c r="J358" s="17">
        <f>SUM($H$27:$H358)</f>
        <v>-92014.72222222219</v>
      </c>
      <c r="K358" s="16">
        <f t="shared" si="58"/>
        <v>0</v>
      </c>
    </row>
    <row r="359" spans="1:11" x14ac:dyDescent="0.25">
      <c r="A359" s="3">
        <f t="shared" si="55"/>
        <v>333</v>
      </c>
      <c r="B359" s="18">
        <f t="shared" si="50"/>
        <v>54942</v>
      </c>
      <c r="C359" s="17">
        <f t="shared" si="59"/>
        <v>-53333.333333333132</v>
      </c>
      <c r="D359" s="17">
        <f t="shared" si="56"/>
        <v>-411.11111111110904</v>
      </c>
      <c r="E359" s="19">
        <f t="shared" si="51"/>
        <v>0</v>
      </c>
      <c r="F359" s="17">
        <f t="shared" si="57"/>
        <v>-411.11111111110904</v>
      </c>
      <c r="G359" s="17">
        <f t="shared" si="52"/>
        <v>166.66666666666666</v>
      </c>
      <c r="H359" s="17">
        <f t="shared" si="53"/>
        <v>-577.77777777777567</v>
      </c>
      <c r="I359" s="17">
        <f t="shared" si="54"/>
        <v>0</v>
      </c>
      <c r="J359" s="17">
        <f>SUM($H$27:$H359)</f>
        <v>-92592.499999999971</v>
      </c>
      <c r="K359" s="16">
        <f t="shared" si="58"/>
        <v>0</v>
      </c>
    </row>
    <row r="360" spans="1:11" x14ac:dyDescent="0.25">
      <c r="A360" s="3">
        <f t="shared" si="55"/>
        <v>334</v>
      </c>
      <c r="B360" s="18">
        <f t="shared" si="50"/>
        <v>54972</v>
      </c>
      <c r="C360" s="17">
        <f t="shared" si="59"/>
        <v>-53499.999999999796</v>
      </c>
      <c r="D360" s="17">
        <f t="shared" si="56"/>
        <v>-412.91666666666447</v>
      </c>
      <c r="E360" s="19">
        <f t="shared" si="51"/>
        <v>0</v>
      </c>
      <c r="F360" s="17">
        <f t="shared" si="57"/>
        <v>-412.91666666666447</v>
      </c>
      <c r="G360" s="17">
        <f t="shared" si="52"/>
        <v>166.66666666666666</v>
      </c>
      <c r="H360" s="17">
        <f t="shared" si="53"/>
        <v>-579.5833333333311</v>
      </c>
      <c r="I360" s="17">
        <f t="shared" si="54"/>
        <v>0</v>
      </c>
      <c r="J360" s="17">
        <f>SUM($H$27:$H360)</f>
        <v>-93172.083333333299</v>
      </c>
      <c r="K360" s="16">
        <f t="shared" si="58"/>
        <v>0</v>
      </c>
    </row>
    <row r="361" spans="1:11" x14ac:dyDescent="0.25">
      <c r="A361" s="3">
        <f t="shared" si="55"/>
        <v>335</v>
      </c>
      <c r="B361" s="18">
        <f t="shared" si="50"/>
        <v>55003</v>
      </c>
      <c r="C361" s="17">
        <f t="shared" si="59"/>
        <v>-53666.666666666461</v>
      </c>
      <c r="D361" s="17">
        <f t="shared" si="56"/>
        <v>-414.72222222222001</v>
      </c>
      <c r="E361" s="19">
        <f t="shared" si="51"/>
        <v>0</v>
      </c>
      <c r="F361" s="17">
        <f t="shared" si="57"/>
        <v>-414.72222222222001</v>
      </c>
      <c r="G361" s="17">
        <f t="shared" si="52"/>
        <v>166.66666666666666</v>
      </c>
      <c r="H361" s="17">
        <f t="shared" si="53"/>
        <v>-581.38888888888664</v>
      </c>
      <c r="I361" s="17">
        <f t="shared" si="54"/>
        <v>0</v>
      </c>
      <c r="J361" s="17">
        <f>SUM($H$27:$H361)</f>
        <v>-93753.47222222219</v>
      </c>
      <c r="K361" s="16">
        <f t="shared" si="58"/>
        <v>0</v>
      </c>
    </row>
    <row r="362" spans="1:11" x14ac:dyDescent="0.25">
      <c r="A362" s="3">
        <f t="shared" si="55"/>
        <v>336</v>
      </c>
      <c r="B362" s="18">
        <f t="shared" si="50"/>
        <v>55034</v>
      </c>
      <c r="C362" s="17">
        <f t="shared" si="59"/>
        <v>-53833.333333333125</v>
      </c>
      <c r="D362" s="17">
        <f t="shared" si="56"/>
        <v>-416.52777777777555</v>
      </c>
      <c r="E362" s="19">
        <f t="shared" si="51"/>
        <v>0</v>
      </c>
      <c r="F362" s="17">
        <f t="shared" si="57"/>
        <v>-416.52777777777555</v>
      </c>
      <c r="G362" s="17">
        <f t="shared" si="52"/>
        <v>166.66666666666666</v>
      </c>
      <c r="H362" s="17">
        <f t="shared" si="53"/>
        <v>-583.19444444444218</v>
      </c>
      <c r="I362" s="17">
        <f t="shared" si="54"/>
        <v>0</v>
      </c>
      <c r="J362" s="17">
        <f>SUM($H$27:$H362)</f>
        <v>-94336.666666666628</v>
      </c>
      <c r="K362" s="16">
        <f t="shared" si="58"/>
        <v>0</v>
      </c>
    </row>
    <row r="363" spans="1:11" x14ac:dyDescent="0.25">
      <c r="A363" s="3">
        <f t="shared" si="55"/>
        <v>337</v>
      </c>
      <c r="B363" s="18">
        <f t="shared" si="50"/>
        <v>55064</v>
      </c>
      <c r="C363" s="17">
        <f t="shared" si="59"/>
        <v>-53999.999999999789</v>
      </c>
      <c r="D363" s="17">
        <f t="shared" si="56"/>
        <v>-418.3333333333311</v>
      </c>
      <c r="E363" s="19">
        <f t="shared" si="51"/>
        <v>0</v>
      </c>
      <c r="F363" s="17">
        <f t="shared" si="57"/>
        <v>-418.3333333333311</v>
      </c>
      <c r="G363" s="17">
        <f t="shared" si="52"/>
        <v>166.66666666666666</v>
      </c>
      <c r="H363" s="17">
        <f t="shared" si="53"/>
        <v>-584.99999999999773</v>
      </c>
      <c r="I363" s="17">
        <f t="shared" si="54"/>
        <v>0</v>
      </c>
      <c r="J363" s="17">
        <f>SUM($H$27:$H363)</f>
        <v>-94921.666666666628</v>
      </c>
      <c r="K363" s="16">
        <f t="shared" si="58"/>
        <v>0</v>
      </c>
    </row>
    <row r="364" spans="1:11" x14ac:dyDescent="0.25">
      <c r="A364" s="3">
        <f t="shared" si="55"/>
        <v>338</v>
      </c>
      <c r="B364" s="18">
        <f t="shared" si="50"/>
        <v>55095</v>
      </c>
      <c r="C364" s="17">
        <f t="shared" si="59"/>
        <v>-54166.666666666453</v>
      </c>
      <c r="D364" s="17">
        <f t="shared" si="56"/>
        <v>-420.13888888888664</v>
      </c>
      <c r="E364" s="19">
        <f t="shared" si="51"/>
        <v>0</v>
      </c>
      <c r="F364" s="17">
        <f t="shared" si="57"/>
        <v>-420.13888888888664</v>
      </c>
      <c r="G364" s="17">
        <f t="shared" si="52"/>
        <v>166.66666666666666</v>
      </c>
      <c r="H364" s="17">
        <f t="shared" si="53"/>
        <v>-586.80555555555327</v>
      </c>
      <c r="I364" s="17">
        <f t="shared" si="54"/>
        <v>0</v>
      </c>
      <c r="J364" s="17">
        <f>SUM($H$27:$H364)</f>
        <v>-95508.472222222175</v>
      </c>
      <c r="K364" s="16">
        <f t="shared" si="58"/>
        <v>0</v>
      </c>
    </row>
    <row r="365" spans="1:11" x14ac:dyDescent="0.25">
      <c r="A365" s="3">
        <f t="shared" si="55"/>
        <v>339</v>
      </c>
      <c r="B365" s="18">
        <f t="shared" si="50"/>
        <v>55125</v>
      </c>
      <c r="C365" s="17">
        <f t="shared" si="59"/>
        <v>-54333.333333333117</v>
      </c>
      <c r="D365" s="17">
        <f t="shared" si="56"/>
        <v>-421.94444444444218</v>
      </c>
      <c r="E365" s="19">
        <f t="shared" si="51"/>
        <v>0</v>
      </c>
      <c r="F365" s="17">
        <f t="shared" si="57"/>
        <v>-421.94444444444218</v>
      </c>
      <c r="G365" s="17">
        <f t="shared" si="52"/>
        <v>166.66666666666666</v>
      </c>
      <c r="H365" s="17">
        <f t="shared" si="53"/>
        <v>-588.61111111110881</v>
      </c>
      <c r="I365" s="17">
        <f t="shared" si="54"/>
        <v>0</v>
      </c>
      <c r="J365" s="17">
        <f>SUM($H$27:$H365)</f>
        <v>-96097.083333333285</v>
      </c>
      <c r="K365" s="16">
        <f t="shared" si="58"/>
        <v>0</v>
      </c>
    </row>
    <row r="366" spans="1:11" x14ac:dyDescent="0.25">
      <c r="A366" s="3">
        <f t="shared" si="55"/>
        <v>340</v>
      </c>
      <c r="B366" s="18">
        <f t="shared" si="50"/>
        <v>55156</v>
      </c>
      <c r="C366" s="17">
        <f t="shared" si="59"/>
        <v>-54499.999999999782</v>
      </c>
      <c r="D366" s="17">
        <f t="shared" si="56"/>
        <v>-423.74999999999773</v>
      </c>
      <c r="E366" s="19">
        <f t="shared" si="51"/>
        <v>0</v>
      </c>
      <c r="F366" s="17">
        <f t="shared" si="57"/>
        <v>-423.74999999999773</v>
      </c>
      <c r="G366" s="17">
        <f t="shared" si="52"/>
        <v>166.66666666666666</v>
      </c>
      <c r="H366" s="17">
        <f t="shared" si="53"/>
        <v>-590.41666666666436</v>
      </c>
      <c r="I366" s="17">
        <f t="shared" si="54"/>
        <v>0</v>
      </c>
      <c r="J366" s="17">
        <f>SUM($H$27:$H366)</f>
        <v>-96687.499999999956</v>
      </c>
      <c r="K366" s="16">
        <f t="shared" si="58"/>
        <v>0</v>
      </c>
    </row>
    <row r="367" spans="1:11" x14ac:dyDescent="0.25">
      <c r="A367" s="3">
        <f t="shared" si="55"/>
        <v>341</v>
      </c>
      <c r="B367" s="18">
        <f t="shared" si="50"/>
        <v>55187</v>
      </c>
      <c r="C367" s="17">
        <f t="shared" si="59"/>
        <v>-54666.666666666446</v>
      </c>
      <c r="D367" s="17">
        <f t="shared" si="56"/>
        <v>-425.55555555555327</v>
      </c>
      <c r="E367" s="19">
        <f t="shared" si="51"/>
        <v>0</v>
      </c>
      <c r="F367" s="17">
        <f t="shared" si="57"/>
        <v>-425.55555555555327</v>
      </c>
      <c r="G367" s="17">
        <f t="shared" si="52"/>
        <v>166.66666666666666</v>
      </c>
      <c r="H367" s="17">
        <f t="shared" si="53"/>
        <v>-592.2222222222199</v>
      </c>
      <c r="I367" s="17">
        <f t="shared" si="54"/>
        <v>0</v>
      </c>
      <c r="J367" s="17">
        <f>SUM($H$27:$H367)</f>
        <v>-97279.722222222175</v>
      </c>
      <c r="K367" s="16">
        <f t="shared" si="58"/>
        <v>0</v>
      </c>
    </row>
    <row r="368" spans="1:11" x14ac:dyDescent="0.25">
      <c r="A368" s="3">
        <f t="shared" si="55"/>
        <v>342</v>
      </c>
      <c r="B368" s="18">
        <f t="shared" si="50"/>
        <v>55215</v>
      </c>
      <c r="C368" s="17">
        <f t="shared" si="59"/>
        <v>-54833.33333333311</v>
      </c>
      <c r="D368" s="17">
        <f t="shared" si="56"/>
        <v>-427.3611111111087</v>
      </c>
      <c r="E368" s="19">
        <f t="shared" si="51"/>
        <v>0</v>
      </c>
      <c r="F368" s="17">
        <f t="shared" si="57"/>
        <v>-427.3611111111087</v>
      </c>
      <c r="G368" s="17">
        <f t="shared" si="52"/>
        <v>166.66666666666666</v>
      </c>
      <c r="H368" s="17">
        <f t="shared" si="53"/>
        <v>-594.02777777777533</v>
      </c>
      <c r="I368" s="17">
        <f t="shared" si="54"/>
        <v>0</v>
      </c>
      <c r="J368" s="17">
        <f>SUM($H$27:$H368)</f>
        <v>-97873.749999999956</v>
      </c>
      <c r="K368" s="16">
        <f t="shared" si="58"/>
        <v>0</v>
      </c>
    </row>
    <row r="369" spans="1:11" x14ac:dyDescent="0.25">
      <c r="A369" s="3">
        <f t="shared" si="55"/>
        <v>343</v>
      </c>
      <c r="B369" s="18">
        <f t="shared" si="50"/>
        <v>55246</v>
      </c>
      <c r="C369" s="17">
        <f t="shared" si="59"/>
        <v>-54999.999999999774</v>
      </c>
      <c r="D369" s="17">
        <f t="shared" si="56"/>
        <v>-429.16666666666424</v>
      </c>
      <c r="E369" s="19">
        <f t="shared" si="51"/>
        <v>0</v>
      </c>
      <c r="F369" s="17">
        <f t="shared" si="57"/>
        <v>-429.16666666666424</v>
      </c>
      <c r="G369" s="17">
        <f t="shared" si="52"/>
        <v>166.66666666666666</v>
      </c>
      <c r="H369" s="17">
        <f t="shared" si="53"/>
        <v>-595.83333333333087</v>
      </c>
      <c r="I369" s="17">
        <f t="shared" si="54"/>
        <v>0</v>
      </c>
      <c r="J369" s="17">
        <f>SUM($H$27:$H369)</f>
        <v>-98469.583333333285</v>
      </c>
      <c r="K369" s="16">
        <f t="shared" si="58"/>
        <v>0</v>
      </c>
    </row>
    <row r="370" spans="1:11" x14ac:dyDescent="0.25">
      <c r="A370" s="3">
        <f t="shared" si="55"/>
        <v>344</v>
      </c>
      <c r="B370" s="18">
        <f t="shared" si="50"/>
        <v>55276</v>
      </c>
      <c r="C370" s="17">
        <f t="shared" si="59"/>
        <v>-55166.666666666439</v>
      </c>
      <c r="D370" s="17">
        <f t="shared" si="56"/>
        <v>-430.97222222221978</v>
      </c>
      <c r="E370" s="19">
        <f t="shared" si="51"/>
        <v>0</v>
      </c>
      <c r="F370" s="17">
        <f t="shared" si="57"/>
        <v>-430.97222222221978</v>
      </c>
      <c r="G370" s="17">
        <f t="shared" si="52"/>
        <v>166.66666666666666</v>
      </c>
      <c r="H370" s="17">
        <f t="shared" si="53"/>
        <v>-597.63888888888641</v>
      </c>
      <c r="I370" s="17">
        <f t="shared" si="54"/>
        <v>0</v>
      </c>
      <c r="J370" s="17">
        <f>SUM($H$27:$H370)</f>
        <v>-99067.222222222175</v>
      </c>
      <c r="K370" s="16">
        <f t="shared" si="58"/>
        <v>0</v>
      </c>
    </row>
    <row r="371" spans="1:11" x14ac:dyDescent="0.25">
      <c r="A371" s="3">
        <f t="shared" si="55"/>
        <v>345</v>
      </c>
      <c r="B371" s="18">
        <f t="shared" si="50"/>
        <v>55307</v>
      </c>
      <c r="C371" s="17">
        <f t="shared" si="59"/>
        <v>-55333.333333333103</v>
      </c>
      <c r="D371" s="17">
        <f t="shared" si="56"/>
        <v>-432.77777777777533</v>
      </c>
      <c r="E371" s="19">
        <f t="shared" si="51"/>
        <v>0</v>
      </c>
      <c r="F371" s="17">
        <f t="shared" si="57"/>
        <v>-432.77777777777533</v>
      </c>
      <c r="G371" s="17">
        <f t="shared" si="52"/>
        <v>166.66666666666666</v>
      </c>
      <c r="H371" s="17">
        <f t="shared" si="53"/>
        <v>-599.44444444444196</v>
      </c>
      <c r="I371" s="17">
        <f t="shared" si="54"/>
        <v>0</v>
      </c>
      <c r="J371" s="17">
        <f>SUM($H$27:$H371)</f>
        <v>-99666.666666666613</v>
      </c>
      <c r="K371" s="16">
        <f t="shared" si="58"/>
        <v>0</v>
      </c>
    </row>
    <row r="372" spans="1:11" x14ac:dyDescent="0.25">
      <c r="A372" s="3">
        <f t="shared" si="55"/>
        <v>346</v>
      </c>
      <c r="B372" s="18">
        <f t="shared" si="50"/>
        <v>55337</v>
      </c>
      <c r="C372" s="17">
        <f t="shared" si="59"/>
        <v>-55499.999999999767</v>
      </c>
      <c r="D372" s="17">
        <f t="shared" si="56"/>
        <v>-434.58333333333087</v>
      </c>
      <c r="E372" s="19">
        <f t="shared" si="51"/>
        <v>0</v>
      </c>
      <c r="F372" s="17">
        <f t="shared" si="57"/>
        <v>-434.58333333333087</v>
      </c>
      <c r="G372" s="17">
        <f t="shared" si="52"/>
        <v>166.66666666666666</v>
      </c>
      <c r="H372" s="17">
        <f t="shared" si="53"/>
        <v>-601.2499999999975</v>
      </c>
      <c r="I372" s="17">
        <f t="shared" si="54"/>
        <v>0</v>
      </c>
      <c r="J372" s="17">
        <f>SUM($H$27:$H372)</f>
        <v>-100267.91666666661</v>
      </c>
      <c r="K372" s="16">
        <f t="shared" si="58"/>
        <v>0</v>
      </c>
    </row>
    <row r="373" spans="1:11" x14ac:dyDescent="0.25">
      <c r="A373" s="3">
        <f t="shared" si="55"/>
        <v>347</v>
      </c>
      <c r="B373" s="18">
        <f t="shared" si="50"/>
        <v>55368</v>
      </c>
      <c r="C373" s="17">
        <f t="shared" si="59"/>
        <v>-55666.666666666431</v>
      </c>
      <c r="D373" s="17">
        <f t="shared" si="56"/>
        <v>-436.38888888888641</v>
      </c>
      <c r="E373" s="19">
        <f t="shared" si="51"/>
        <v>0</v>
      </c>
      <c r="F373" s="17">
        <f t="shared" si="57"/>
        <v>-436.38888888888641</v>
      </c>
      <c r="G373" s="17">
        <f t="shared" si="52"/>
        <v>166.66666666666666</v>
      </c>
      <c r="H373" s="17">
        <f t="shared" si="53"/>
        <v>-603.05555555555304</v>
      </c>
      <c r="I373" s="17">
        <f t="shared" si="54"/>
        <v>0</v>
      </c>
      <c r="J373" s="17">
        <f>SUM($H$27:$H373)</f>
        <v>-100870.97222222216</v>
      </c>
      <c r="K373" s="16">
        <f t="shared" si="58"/>
        <v>0</v>
      </c>
    </row>
    <row r="374" spans="1:11" x14ac:dyDescent="0.25">
      <c r="A374" s="3">
        <f t="shared" si="55"/>
        <v>348</v>
      </c>
      <c r="B374" s="18">
        <f t="shared" si="50"/>
        <v>55399</v>
      </c>
      <c r="C374" s="17">
        <f t="shared" si="59"/>
        <v>-55833.333333333096</v>
      </c>
      <c r="D374" s="17">
        <f t="shared" si="56"/>
        <v>-438.19444444444196</v>
      </c>
      <c r="E374" s="19">
        <f t="shared" si="51"/>
        <v>0</v>
      </c>
      <c r="F374" s="17">
        <f t="shared" si="57"/>
        <v>-438.19444444444196</v>
      </c>
      <c r="G374" s="17">
        <f t="shared" si="52"/>
        <v>166.66666666666666</v>
      </c>
      <c r="H374" s="17">
        <f t="shared" si="53"/>
        <v>-604.86111111110858</v>
      </c>
      <c r="I374" s="17">
        <f t="shared" si="54"/>
        <v>0</v>
      </c>
      <c r="J374" s="17">
        <f>SUM($H$27:$H374)</f>
        <v>-101475.83333333327</v>
      </c>
      <c r="K374" s="16">
        <f t="shared" si="58"/>
        <v>0</v>
      </c>
    </row>
    <row r="375" spans="1:11" x14ac:dyDescent="0.25">
      <c r="A375" s="3">
        <f t="shared" si="55"/>
        <v>349</v>
      </c>
      <c r="B375" s="18">
        <f t="shared" si="50"/>
        <v>55429</v>
      </c>
      <c r="C375" s="17">
        <f t="shared" si="59"/>
        <v>-55999.99999999976</v>
      </c>
      <c r="D375" s="17">
        <f t="shared" si="56"/>
        <v>-439.9999999999975</v>
      </c>
      <c r="E375" s="19">
        <f t="shared" si="51"/>
        <v>0</v>
      </c>
      <c r="F375" s="17">
        <f t="shared" si="57"/>
        <v>-439.9999999999975</v>
      </c>
      <c r="G375" s="17">
        <f t="shared" si="52"/>
        <v>166.66666666666666</v>
      </c>
      <c r="H375" s="17">
        <f t="shared" si="53"/>
        <v>-606.66666666666413</v>
      </c>
      <c r="I375" s="17">
        <f t="shared" si="54"/>
        <v>0</v>
      </c>
      <c r="J375" s="17">
        <f>SUM($H$27:$H375)</f>
        <v>-102082.49999999993</v>
      </c>
      <c r="K375" s="16">
        <f t="shared" si="58"/>
        <v>0</v>
      </c>
    </row>
    <row r="376" spans="1:11" x14ac:dyDescent="0.25">
      <c r="A376" s="3">
        <f t="shared" si="55"/>
        <v>350</v>
      </c>
      <c r="B376" s="18">
        <f t="shared" si="50"/>
        <v>55460</v>
      </c>
      <c r="C376" s="17">
        <f t="shared" si="59"/>
        <v>-56166.666666666424</v>
      </c>
      <c r="D376" s="17">
        <f t="shared" si="56"/>
        <v>-441.80555555555304</v>
      </c>
      <c r="E376" s="19">
        <f t="shared" si="51"/>
        <v>0</v>
      </c>
      <c r="F376" s="17">
        <f t="shared" si="57"/>
        <v>-441.80555555555304</v>
      </c>
      <c r="G376" s="17">
        <f t="shared" si="52"/>
        <v>166.66666666666666</v>
      </c>
      <c r="H376" s="17">
        <f t="shared" si="53"/>
        <v>-608.47222222221967</v>
      </c>
      <c r="I376" s="17">
        <f t="shared" si="54"/>
        <v>0</v>
      </c>
      <c r="J376" s="17">
        <f>SUM($H$27:$H376)</f>
        <v>-102690.97222222215</v>
      </c>
      <c r="K376" s="16">
        <f t="shared" si="58"/>
        <v>0</v>
      </c>
    </row>
    <row r="377" spans="1:11" x14ac:dyDescent="0.25">
      <c r="A377" s="3">
        <f t="shared" si="55"/>
        <v>351</v>
      </c>
      <c r="B377" s="18">
        <f t="shared" si="50"/>
        <v>55490</v>
      </c>
      <c r="C377" s="17">
        <f t="shared" si="59"/>
        <v>-56333.333333333088</v>
      </c>
      <c r="D377" s="17">
        <f t="shared" si="56"/>
        <v>-443.61111111110847</v>
      </c>
      <c r="E377" s="19">
        <f t="shared" si="51"/>
        <v>0</v>
      </c>
      <c r="F377" s="17">
        <f t="shared" si="57"/>
        <v>-443.61111111110847</v>
      </c>
      <c r="G377" s="17">
        <f t="shared" si="52"/>
        <v>166.66666666666666</v>
      </c>
      <c r="H377" s="17">
        <f t="shared" si="53"/>
        <v>-610.2777777777751</v>
      </c>
      <c r="I377" s="17">
        <f t="shared" si="54"/>
        <v>0</v>
      </c>
      <c r="J377" s="17">
        <f>SUM($H$27:$H377)</f>
        <v>-103301.24999999993</v>
      </c>
      <c r="K377" s="16">
        <f t="shared" si="58"/>
        <v>0</v>
      </c>
    </row>
    <row r="378" spans="1:11" x14ac:dyDescent="0.25">
      <c r="A378" s="3">
        <f t="shared" si="55"/>
        <v>352</v>
      </c>
      <c r="B378" s="18">
        <f t="shared" si="50"/>
        <v>55521</v>
      </c>
      <c r="C378" s="17">
        <f t="shared" si="59"/>
        <v>-56499.999999999753</v>
      </c>
      <c r="D378" s="17">
        <f t="shared" si="56"/>
        <v>-445.41666666666401</v>
      </c>
      <c r="E378" s="19">
        <f t="shared" si="51"/>
        <v>0</v>
      </c>
      <c r="F378" s="17">
        <f t="shared" si="57"/>
        <v>-445.41666666666401</v>
      </c>
      <c r="G378" s="17">
        <f t="shared" si="52"/>
        <v>166.66666666666666</v>
      </c>
      <c r="H378" s="17">
        <f t="shared" si="53"/>
        <v>-612.08333333333064</v>
      </c>
      <c r="I378" s="17">
        <f t="shared" si="54"/>
        <v>0</v>
      </c>
      <c r="J378" s="17">
        <f>SUM($H$27:$H378)</f>
        <v>-103913.33333333326</v>
      </c>
      <c r="K378" s="16">
        <f t="shared" si="58"/>
        <v>0</v>
      </c>
    </row>
    <row r="379" spans="1:11" x14ac:dyDescent="0.25">
      <c r="A379" s="3">
        <f t="shared" si="55"/>
        <v>353</v>
      </c>
      <c r="B379" s="18">
        <f t="shared" si="50"/>
        <v>55552</v>
      </c>
      <c r="C379" s="17">
        <f t="shared" si="59"/>
        <v>-56666.666666666417</v>
      </c>
      <c r="D379" s="17">
        <f t="shared" si="56"/>
        <v>-447.22222222221956</v>
      </c>
      <c r="E379" s="19">
        <f t="shared" si="51"/>
        <v>0</v>
      </c>
      <c r="F379" s="17">
        <f t="shared" si="57"/>
        <v>-447.22222222221956</v>
      </c>
      <c r="G379" s="17">
        <f t="shared" si="52"/>
        <v>166.66666666666666</v>
      </c>
      <c r="H379" s="17">
        <f t="shared" si="53"/>
        <v>-613.88888888888619</v>
      </c>
      <c r="I379" s="17">
        <f t="shared" si="54"/>
        <v>0</v>
      </c>
      <c r="J379" s="17">
        <f>SUM($H$27:$H379)</f>
        <v>-104527.22222222215</v>
      </c>
      <c r="K379" s="16">
        <f t="shared" si="58"/>
        <v>0</v>
      </c>
    </row>
    <row r="380" spans="1:11" x14ac:dyDescent="0.25">
      <c r="A380" s="3">
        <f t="shared" si="55"/>
        <v>354</v>
      </c>
      <c r="B380" s="18">
        <f t="shared" si="50"/>
        <v>55581</v>
      </c>
      <c r="C380" s="17">
        <f t="shared" si="59"/>
        <v>-56833.333333333081</v>
      </c>
      <c r="D380" s="17">
        <f t="shared" si="56"/>
        <v>-449.0277777777751</v>
      </c>
      <c r="E380" s="19">
        <f t="shared" si="51"/>
        <v>0</v>
      </c>
      <c r="F380" s="17">
        <f t="shared" si="57"/>
        <v>-449.0277777777751</v>
      </c>
      <c r="G380" s="17">
        <f t="shared" si="52"/>
        <v>166.66666666666666</v>
      </c>
      <c r="H380" s="17">
        <f t="shared" si="53"/>
        <v>-615.69444444444173</v>
      </c>
      <c r="I380" s="17">
        <f t="shared" si="54"/>
        <v>0</v>
      </c>
      <c r="J380" s="17">
        <f>SUM($H$27:$H380)</f>
        <v>-105142.91666666658</v>
      </c>
      <c r="K380" s="16">
        <f t="shared" si="58"/>
        <v>0</v>
      </c>
    </row>
    <row r="381" spans="1:11" x14ac:dyDescent="0.25">
      <c r="A381" s="3">
        <f t="shared" si="55"/>
        <v>355</v>
      </c>
      <c r="B381" s="18">
        <f t="shared" si="50"/>
        <v>55612</v>
      </c>
      <c r="C381" s="17">
        <f t="shared" si="59"/>
        <v>-56999.999999999745</v>
      </c>
      <c r="D381" s="17">
        <f t="shared" si="56"/>
        <v>-450.83333333333064</v>
      </c>
      <c r="E381" s="19">
        <f t="shared" si="51"/>
        <v>0</v>
      </c>
      <c r="F381" s="17">
        <f t="shared" si="57"/>
        <v>-450.83333333333064</v>
      </c>
      <c r="G381" s="17">
        <f t="shared" si="52"/>
        <v>166.66666666666666</v>
      </c>
      <c r="H381" s="17">
        <f t="shared" si="53"/>
        <v>-617.49999999999727</v>
      </c>
      <c r="I381" s="17">
        <f t="shared" si="54"/>
        <v>0</v>
      </c>
      <c r="J381" s="17">
        <f>SUM($H$27:$H381)</f>
        <v>-105760.41666666658</v>
      </c>
      <c r="K381" s="16">
        <f t="shared" si="58"/>
        <v>0</v>
      </c>
    </row>
    <row r="382" spans="1:11" x14ac:dyDescent="0.25">
      <c r="A382" s="3">
        <f t="shared" si="55"/>
        <v>356</v>
      </c>
      <c r="B382" s="18">
        <f t="shared" si="50"/>
        <v>55642</v>
      </c>
      <c r="C382" s="17">
        <f t="shared" si="59"/>
        <v>-57166.66666666641</v>
      </c>
      <c r="D382" s="17">
        <f t="shared" si="56"/>
        <v>-452.63888888888619</v>
      </c>
      <c r="E382" s="19">
        <f t="shared" si="51"/>
        <v>0</v>
      </c>
      <c r="F382" s="17">
        <f t="shared" si="57"/>
        <v>-452.63888888888619</v>
      </c>
      <c r="G382" s="17">
        <f t="shared" si="52"/>
        <v>166.66666666666666</v>
      </c>
      <c r="H382" s="17">
        <f t="shared" si="53"/>
        <v>-619.30555555555281</v>
      </c>
      <c r="I382" s="17">
        <f t="shared" si="54"/>
        <v>0</v>
      </c>
      <c r="J382" s="17">
        <f>SUM($H$27:$H382)</f>
        <v>-106379.72222222213</v>
      </c>
      <c r="K382" s="16">
        <f t="shared" si="58"/>
        <v>0</v>
      </c>
    </row>
    <row r="383" spans="1:11" x14ac:dyDescent="0.25">
      <c r="A383" s="3">
        <f t="shared" si="55"/>
        <v>357</v>
      </c>
      <c r="B383" s="18">
        <f t="shared" si="50"/>
        <v>55673</v>
      </c>
      <c r="C383" s="17">
        <f t="shared" si="59"/>
        <v>-57333.333333333074</v>
      </c>
      <c r="D383" s="17">
        <f t="shared" si="56"/>
        <v>-454.44444444444173</v>
      </c>
      <c r="E383" s="19">
        <f t="shared" si="51"/>
        <v>0</v>
      </c>
      <c r="F383" s="17">
        <f t="shared" si="57"/>
        <v>-454.44444444444173</v>
      </c>
      <c r="G383" s="17">
        <f t="shared" si="52"/>
        <v>166.66666666666666</v>
      </c>
      <c r="H383" s="17">
        <f t="shared" si="53"/>
        <v>-621.11111111110836</v>
      </c>
      <c r="I383" s="17">
        <f t="shared" si="54"/>
        <v>0</v>
      </c>
      <c r="J383" s="17">
        <f>SUM($H$27:$H383)</f>
        <v>-107000.83333333324</v>
      </c>
      <c r="K383" s="16">
        <f t="shared" si="58"/>
        <v>0</v>
      </c>
    </row>
    <row r="384" spans="1:11" x14ac:dyDescent="0.25">
      <c r="A384" s="3">
        <f t="shared" si="55"/>
        <v>358</v>
      </c>
      <c r="B384" s="18">
        <f t="shared" si="50"/>
        <v>55703</v>
      </c>
      <c r="C384" s="17">
        <f t="shared" si="59"/>
        <v>-57499.999999999738</v>
      </c>
      <c r="D384" s="17">
        <f t="shared" si="56"/>
        <v>-456.24999999999727</v>
      </c>
      <c r="E384" s="19">
        <f t="shared" si="51"/>
        <v>0</v>
      </c>
      <c r="F384" s="17">
        <f t="shared" si="57"/>
        <v>-456.24999999999727</v>
      </c>
      <c r="G384" s="17">
        <f t="shared" si="52"/>
        <v>166.66666666666666</v>
      </c>
      <c r="H384" s="17">
        <f t="shared" si="53"/>
        <v>-622.9166666666639</v>
      </c>
      <c r="I384" s="17">
        <f t="shared" si="54"/>
        <v>0</v>
      </c>
      <c r="J384" s="17">
        <f>SUM($H$27:$H384)</f>
        <v>-107623.7499999999</v>
      </c>
      <c r="K384" s="16">
        <f t="shared" si="58"/>
        <v>0</v>
      </c>
    </row>
    <row r="385" spans="1:11" x14ac:dyDescent="0.25">
      <c r="A385" s="3">
        <f t="shared" si="55"/>
        <v>359</v>
      </c>
      <c r="B385" s="18">
        <f t="shared" si="50"/>
        <v>55734</v>
      </c>
      <c r="C385" s="17">
        <f t="shared" si="59"/>
        <v>-57666.666666666402</v>
      </c>
      <c r="D385" s="17">
        <f t="shared" si="56"/>
        <v>-458.0555555555527</v>
      </c>
      <c r="E385" s="19">
        <f t="shared" si="51"/>
        <v>0</v>
      </c>
      <c r="F385" s="17">
        <f t="shared" si="57"/>
        <v>-458.0555555555527</v>
      </c>
      <c r="G385" s="17">
        <f t="shared" si="52"/>
        <v>166.66666666666666</v>
      </c>
      <c r="H385" s="17">
        <f t="shared" si="53"/>
        <v>-624.72222222221933</v>
      </c>
      <c r="I385" s="17">
        <f t="shared" si="54"/>
        <v>0</v>
      </c>
      <c r="J385" s="17">
        <f>SUM($H$27:$H385)</f>
        <v>-108248.47222222212</v>
      </c>
      <c r="K385" s="16">
        <f t="shared" si="58"/>
        <v>0</v>
      </c>
    </row>
    <row r="386" spans="1:11" x14ac:dyDescent="0.25">
      <c r="A386" s="3">
        <f t="shared" si="55"/>
        <v>360</v>
      </c>
      <c r="B386" s="18">
        <f t="shared" si="50"/>
        <v>55765</v>
      </c>
      <c r="C386" s="17">
        <f t="shared" si="59"/>
        <v>-57833.333333333067</v>
      </c>
      <c r="D386" s="17">
        <f t="shared" si="56"/>
        <v>-459.86111111110824</v>
      </c>
      <c r="E386" s="19">
        <f t="shared" si="51"/>
        <v>0</v>
      </c>
      <c r="F386" s="17">
        <f t="shared" si="57"/>
        <v>-459.86111111110824</v>
      </c>
      <c r="G386" s="17">
        <f t="shared" si="52"/>
        <v>166.66666666666666</v>
      </c>
      <c r="H386" s="17">
        <f t="shared" si="53"/>
        <v>-626.52777777777487</v>
      </c>
      <c r="I386" s="17">
        <f t="shared" si="54"/>
        <v>0</v>
      </c>
      <c r="J386" s="17">
        <f>SUM($H$27:$H386)</f>
        <v>-108874.9999999999</v>
      </c>
      <c r="K386" s="16">
        <f t="shared" si="58"/>
        <v>0</v>
      </c>
    </row>
    <row r="387" spans="1:11" x14ac:dyDescent="0.25">
      <c r="A387" s="3">
        <f t="shared" si="55"/>
        <v>361</v>
      </c>
      <c r="B387" s="18">
        <f t="shared" si="50"/>
        <v>55795</v>
      </c>
      <c r="C387" s="17">
        <f t="shared" si="59"/>
        <v>-57999.999999999731</v>
      </c>
      <c r="D387" s="17">
        <f t="shared" si="56"/>
        <v>-461.66666666666379</v>
      </c>
      <c r="E387" s="19">
        <f t="shared" si="51"/>
        <v>0</v>
      </c>
      <c r="F387" s="17">
        <f t="shared" si="57"/>
        <v>-461.66666666666379</v>
      </c>
      <c r="G387" s="17">
        <f t="shared" si="52"/>
        <v>166.66666666666666</v>
      </c>
      <c r="H387" s="17">
        <f t="shared" si="53"/>
        <v>-628.33333333333042</v>
      </c>
      <c r="I387" s="17">
        <f t="shared" si="54"/>
        <v>0</v>
      </c>
      <c r="J387" s="17">
        <f>SUM($H$27:$H387)</f>
        <v>-109503.33333333323</v>
      </c>
      <c r="K387" s="16">
        <f t="shared" si="58"/>
        <v>0</v>
      </c>
    </row>
    <row r="388" spans="1:11" x14ac:dyDescent="0.25">
      <c r="A388" s="3">
        <f t="shared" si="55"/>
        <v>362</v>
      </c>
      <c r="B388" s="18">
        <f t="shared" si="50"/>
        <v>55826</v>
      </c>
      <c r="C388" s="17">
        <f t="shared" si="59"/>
        <v>-58166.666666666395</v>
      </c>
      <c r="D388" s="17">
        <f t="shared" si="56"/>
        <v>-463.47222222221933</v>
      </c>
      <c r="E388" s="19">
        <f t="shared" si="51"/>
        <v>0</v>
      </c>
      <c r="F388" s="17">
        <f t="shared" si="57"/>
        <v>-463.47222222221933</v>
      </c>
      <c r="G388" s="17">
        <f t="shared" si="52"/>
        <v>166.66666666666666</v>
      </c>
      <c r="H388" s="17">
        <f t="shared" si="53"/>
        <v>-630.13888888888596</v>
      </c>
      <c r="I388" s="17">
        <f t="shared" si="54"/>
        <v>0</v>
      </c>
      <c r="J388" s="17">
        <f>SUM($H$27:$H388)</f>
        <v>-110133.47222222212</v>
      </c>
      <c r="K388" s="16">
        <f t="shared" si="58"/>
        <v>0</v>
      </c>
    </row>
    <row r="389" spans="1:11" x14ac:dyDescent="0.25">
      <c r="A389" s="3">
        <f t="shared" si="55"/>
        <v>363</v>
      </c>
      <c r="B389" s="18">
        <f t="shared" si="50"/>
        <v>55856</v>
      </c>
      <c r="C389" s="17">
        <f t="shared" si="59"/>
        <v>-58333.333333333059</v>
      </c>
      <c r="D389" s="17">
        <f t="shared" si="56"/>
        <v>-465.27777777777487</v>
      </c>
      <c r="E389" s="19">
        <f t="shared" si="51"/>
        <v>0</v>
      </c>
      <c r="F389" s="17">
        <f t="shared" si="57"/>
        <v>-465.27777777777487</v>
      </c>
      <c r="G389" s="17">
        <f t="shared" si="52"/>
        <v>166.66666666666666</v>
      </c>
      <c r="H389" s="17">
        <f t="shared" si="53"/>
        <v>-631.9444444444415</v>
      </c>
      <c r="I389" s="17">
        <f t="shared" si="54"/>
        <v>0</v>
      </c>
      <c r="J389" s="17">
        <f>SUM($H$27:$H389)</f>
        <v>-110765.41666666656</v>
      </c>
      <c r="K389" s="16">
        <f t="shared" si="58"/>
        <v>0</v>
      </c>
    </row>
    <row r="390" spans="1:11" x14ac:dyDescent="0.25">
      <c r="A390" s="3">
        <f t="shared" si="55"/>
        <v>364</v>
      </c>
      <c r="B390" s="18">
        <f t="shared" si="50"/>
        <v>55887</v>
      </c>
      <c r="C390" s="17">
        <f t="shared" si="59"/>
        <v>-58499.999999999724</v>
      </c>
      <c r="D390" s="17">
        <f t="shared" si="56"/>
        <v>-467.08333333333042</v>
      </c>
      <c r="E390" s="19">
        <f t="shared" si="51"/>
        <v>0</v>
      </c>
      <c r="F390" s="17">
        <f t="shared" si="57"/>
        <v>-467.08333333333042</v>
      </c>
      <c r="G390" s="17">
        <f t="shared" si="52"/>
        <v>166.66666666666666</v>
      </c>
      <c r="H390" s="17">
        <f t="shared" si="53"/>
        <v>-633.74999999999704</v>
      </c>
      <c r="I390" s="17">
        <f t="shared" si="54"/>
        <v>0</v>
      </c>
      <c r="J390" s="17">
        <f>SUM($H$27:$H390)</f>
        <v>-111399.16666666656</v>
      </c>
      <c r="K390" s="16">
        <f t="shared" si="58"/>
        <v>0</v>
      </c>
    </row>
    <row r="391" spans="1:11" x14ac:dyDescent="0.25">
      <c r="A391" s="3">
        <f t="shared" si="55"/>
        <v>365</v>
      </c>
      <c r="B391" s="18">
        <f t="shared" si="50"/>
        <v>55918</v>
      </c>
      <c r="C391" s="17">
        <f t="shared" si="59"/>
        <v>-58666.666666666388</v>
      </c>
      <c r="D391" s="17">
        <f t="shared" si="56"/>
        <v>-468.88888888888596</v>
      </c>
      <c r="E391" s="19">
        <f t="shared" si="51"/>
        <v>0</v>
      </c>
      <c r="F391" s="17">
        <f t="shared" si="57"/>
        <v>-468.88888888888596</v>
      </c>
      <c r="G391" s="17">
        <f t="shared" si="52"/>
        <v>166.66666666666666</v>
      </c>
      <c r="H391" s="17">
        <f t="shared" si="53"/>
        <v>-635.55555555555259</v>
      </c>
      <c r="I391" s="17">
        <f t="shared" si="54"/>
        <v>0</v>
      </c>
      <c r="J391" s="17">
        <f>SUM($H$27:$H391)</f>
        <v>-112034.7222222221</v>
      </c>
      <c r="K391" s="16">
        <f t="shared" si="58"/>
        <v>0</v>
      </c>
    </row>
    <row r="392" spans="1:11" x14ac:dyDescent="0.25">
      <c r="A392" s="3">
        <f t="shared" si="55"/>
        <v>366</v>
      </c>
      <c r="B392" s="18">
        <f t="shared" si="50"/>
        <v>55946</v>
      </c>
      <c r="C392" s="17">
        <f t="shared" si="59"/>
        <v>-58833.333333333052</v>
      </c>
      <c r="D392" s="17">
        <f t="shared" si="56"/>
        <v>-470.6944444444415</v>
      </c>
      <c r="E392" s="19">
        <f t="shared" si="51"/>
        <v>0</v>
      </c>
      <c r="F392" s="17">
        <f t="shared" si="57"/>
        <v>-470.6944444444415</v>
      </c>
      <c r="G392" s="17">
        <f t="shared" si="52"/>
        <v>166.66666666666666</v>
      </c>
      <c r="H392" s="17">
        <f t="shared" si="53"/>
        <v>-637.36111111110813</v>
      </c>
      <c r="I392" s="17">
        <f t="shared" si="54"/>
        <v>0</v>
      </c>
      <c r="J392" s="17">
        <f>SUM($H$27:$H392)</f>
        <v>-112672.08333333321</v>
      </c>
      <c r="K392" s="16">
        <f t="shared" si="58"/>
        <v>0</v>
      </c>
    </row>
    <row r="393" spans="1:11" x14ac:dyDescent="0.25">
      <c r="A393" s="3">
        <f t="shared" si="55"/>
        <v>367</v>
      </c>
      <c r="B393" s="18">
        <f t="shared" si="50"/>
        <v>55977</v>
      </c>
      <c r="C393" s="17">
        <f t="shared" si="59"/>
        <v>-58999.999999999716</v>
      </c>
      <c r="D393" s="17">
        <f t="shared" si="56"/>
        <v>-472.49999999999693</v>
      </c>
      <c r="E393" s="19">
        <f t="shared" si="51"/>
        <v>0</v>
      </c>
      <c r="F393" s="17">
        <f t="shared" si="57"/>
        <v>-472.49999999999693</v>
      </c>
      <c r="G393" s="17">
        <f t="shared" si="52"/>
        <v>166.66666666666666</v>
      </c>
      <c r="H393" s="17">
        <f t="shared" si="53"/>
        <v>-639.16666666666356</v>
      </c>
      <c r="I393" s="17">
        <f t="shared" si="54"/>
        <v>0</v>
      </c>
      <c r="J393" s="17">
        <f>SUM($H$27:$H393)</f>
        <v>-113311.24999999987</v>
      </c>
      <c r="K393" s="16">
        <f t="shared" si="58"/>
        <v>0</v>
      </c>
    </row>
    <row r="394" spans="1:11" x14ac:dyDescent="0.25">
      <c r="A394" s="3">
        <f t="shared" si="55"/>
        <v>368</v>
      </c>
      <c r="B394" s="18">
        <f t="shared" si="50"/>
        <v>56007</v>
      </c>
      <c r="C394" s="17">
        <f t="shared" si="59"/>
        <v>-59166.66666666638</v>
      </c>
      <c r="D394" s="17">
        <f t="shared" si="56"/>
        <v>-474.30555555555247</v>
      </c>
      <c r="E394" s="19">
        <f t="shared" si="51"/>
        <v>0</v>
      </c>
      <c r="F394" s="17">
        <f t="shared" si="57"/>
        <v>-474.30555555555247</v>
      </c>
      <c r="G394" s="17">
        <f t="shared" si="52"/>
        <v>166.66666666666666</v>
      </c>
      <c r="H394" s="17">
        <f t="shared" si="53"/>
        <v>-640.9722222222191</v>
      </c>
      <c r="I394" s="17">
        <f t="shared" si="54"/>
        <v>0</v>
      </c>
      <c r="J394" s="17">
        <f>SUM($H$27:$H394)</f>
        <v>-113952.22222222209</v>
      </c>
      <c r="K394" s="16">
        <f t="shared" si="58"/>
        <v>0</v>
      </c>
    </row>
    <row r="395" spans="1:11" x14ac:dyDescent="0.25">
      <c r="A395" s="3">
        <f t="shared" si="55"/>
        <v>369</v>
      </c>
      <c r="B395" s="18">
        <f t="shared" si="50"/>
        <v>56038</v>
      </c>
      <c r="C395" s="17">
        <f t="shared" si="59"/>
        <v>-59333.333333333045</v>
      </c>
      <c r="D395" s="17">
        <f t="shared" si="56"/>
        <v>-476.11111111110802</v>
      </c>
      <c r="E395" s="19">
        <f t="shared" si="51"/>
        <v>0</v>
      </c>
      <c r="F395" s="17">
        <f t="shared" si="57"/>
        <v>-476.11111111110802</v>
      </c>
      <c r="G395" s="17">
        <f t="shared" si="52"/>
        <v>166.66666666666666</v>
      </c>
      <c r="H395" s="17">
        <f t="shared" si="53"/>
        <v>-642.77777777777465</v>
      </c>
      <c r="I395" s="17">
        <f t="shared" si="54"/>
        <v>0</v>
      </c>
      <c r="J395" s="17">
        <f>SUM($H$27:$H395)</f>
        <v>-114594.99999999987</v>
      </c>
      <c r="K395" s="16">
        <f t="shared" si="58"/>
        <v>0</v>
      </c>
    </row>
    <row r="396" spans="1:11" x14ac:dyDescent="0.25">
      <c r="A396" s="3">
        <f t="shared" si="55"/>
        <v>370</v>
      </c>
      <c r="B396" s="18">
        <f t="shared" si="50"/>
        <v>56068</v>
      </c>
      <c r="C396" s="17">
        <f t="shared" si="59"/>
        <v>-59499.999999999709</v>
      </c>
      <c r="D396" s="17">
        <f t="shared" si="56"/>
        <v>-477.91666666666356</v>
      </c>
      <c r="E396" s="19">
        <f t="shared" si="51"/>
        <v>0</v>
      </c>
      <c r="F396" s="17">
        <f t="shared" si="57"/>
        <v>-477.91666666666356</v>
      </c>
      <c r="G396" s="17">
        <f t="shared" si="52"/>
        <v>166.66666666666666</v>
      </c>
      <c r="H396" s="17">
        <f t="shared" si="53"/>
        <v>-644.58333333333019</v>
      </c>
      <c r="I396" s="17">
        <f t="shared" si="54"/>
        <v>0</v>
      </c>
      <c r="J396" s="17">
        <f>SUM($H$27:$H396)</f>
        <v>-115239.5833333332</v>
      </c>
      <c r="K396" s="16">
        <f t="shared" si="58"/>
        <v>0</v>
      </c>
    </row>
    <row r="397" spans="1:11" x14ac:dyDescent="0.25">
      <c r="A397" s="3">
        <f t="shared" si="55"/>
        <v>371</v>
      </c>
      <c r="B397" s="18">
        <f t="shared" si="50"/>
        <v>56099</v>
      </c>
      <c r="C397" s="17">
        <f t="shared" si="59"/>
        <v>-59666.666666666373</v>
      </c>
      <c r="D397" s="17">
        <f t="shared" si="56"/>
        <v>-479.7222222222191</v>
      </c>
      <c r="E397" s="19">
        <f t="shared" si="51"/>
        <v>0</v>
      </c>
      <c r="F397" s="17">
        <f t="shared" si="57"/>
        <v>-479.7222222222191</v>
      </c>
      <c r="G397" s="17">
        <f t="shared" si="52"/>
        <v>166.66666666666666</v>
      </c>
      <c r="H397" s="17">
        <f t="shared" si="53"/>
        <v>-646.38888888888573</v>
      </c>
      <c r="I397" s="17">
        <f t="shared" si="54"/>
        <v>0</v>
      </c>
      <c r="J397" s="17">
        <f>SUM($H$27:$H397)</f>
        <v>-115885.97222222209</v>
      </c>
      <c r="K397" s="16">
        <f t="shared" si="58"/>
        <v>0</v>
      </c>
    </row>
    <row r="398" spans="1:11" x14ac:dyDescent="0.25">
      <c r="A398" s="3">
        <f t="shared" si="55"/>
        <v>372</v>
      </c>
      <c r="B398" s="18">
        <f t="shared" si="50"/>
        <v>56130</v>
      </c>
      <c r="C398" s="17">
        <f t="shared" si="59"/>
        <v>-59833.333333333037</v>
      </c>
      <c r="D398" s="17">
        <f t="shared" si="56"/>
        <v>-481.52777777777465</v>
      </c>
      <c r="E398" s="19">
        <f t="shared" si="51"/>
        <v>0</v>
      </c>
      <c r="F398" s="17">
        <f t="shared" si="57"/>
        <v>-481.52777777777465</v>
      </c>
      <c r="G398" s="17">
        <f t="shared" si="52"/>
        <v>166.66666666666666</v>
      </c>
      <c r="H398" s="17">
        <f t="shared" si="53"/>
        <v>-648.19444444444127</v>
      </c>
      <c r="I398" s="17">
        <f t="shared" si="54"/>
        <v>0</v>
      </c>
      <c r="J398" s="17">
        <f>SUM($H$27:$H398)</f>
        <v>-116534.16666666653</v>
      </c>
      <c r="K398" s="16">
        <f t="shared" si="58"/>
        <v>0</v>
      </c>
    </row>
    <row r="399" spans="1:11" x14ac:dyDescent="0.25">
      <c r="A399" s="3">
        <f t="shared" si="55"/>
        <v>373</v>
      </c>
      <c r="B399" s="18">
        <f t="shared" si="50"/>
        <v>56160</v>
      </c>
      <c r="C399" s="17">
        <f t="shared" si="59"/>
        <v>-59999.999999999702</v>
      </c>
      <c r="D399" s="17">
        <f t="shared" si="56"/>
        <v>-483.33333333333019</v>
      </c>
      <c r="E399" s="19">
        <f t="shared" si="51"/>
        <v>0</v>
      </c>
      <c r="F399" s="17">
        <f t="shared" si="57"/>
        <v>-483.33333333333019</v>
      </c>
      <c r="G399" s="17">
        <f t="shared" si="52"/>
        <v>166.66666666666666</v>
      </c>
      <c r="H399" s="17">
        <f t="shared" si="53"/>
        <v>-649.99999999999682</v>
      </c>
      <c r="I399" s="17">
        <f t="shared" si="54"/>
        <v>0</v>
      </c>
      <c r="J399" s="17">
        <f>SUM($H$27:$H399)</f>
        <v>-117184.16666666653</v>
      </c>
      <c r="K399" s="16">
        <f t="shared" si="58"/>
        <v>0</v>
      </c>
    </row>
    <row r="400" spans="1:11" x14ac:dyDescent="0.25">
      <c r="A400" s="3">
        <f t="shared" si="55"/>
        <v>374</v>
      </c>
      <c r="B400" s="18">
        <f t="shared" si="50"/>
        <v>56191</v>
      </c>
      <c r="C400" s="17">
        <f t="shared" si="59"/>
        <v>-60166.666666666366</v>
      </c>
      <c r="D400" s="17">
        <f t="shared" si="56"/>
        <v>-485.13888888888573</v>
      </c>
      <c r="E400" s="19">
        <f t="shared" si="51"/>
        <v>0</v>
      </c>
      <c r="F400" s="17">
        <f t="shared" si="57"/>
        <v>-485.13888888888573</v>
      </c>
      <c r="G400" s="17">
        <f t="shared" si="52"/>
        <v>166.66666666666666</v>
      </c>
      <c r="H400" s="17">
        <f t="shared" si="53"/>
        <v>-651.80555555555236</v>
      </c>
      <c r="I400" s="17">
        <f t="shared" si="54"/>
        <v>0</v>
      </c>
      <c r="J400" s="17">
        <f>SUM($H$27:$H400)</f>
        <v>-117835.97222222207</v>
      </c>
      <c r="K400" s="16">
        <f t="shared" si="58"/>
        <v>0</v>
      </c>
    </row>
    <row r="401" spans="1:11" x14ac:dyDescent="0.25">
      <c r="A401" s="3">
        <f t="shared" si="55"/>
        <v>375</v>
      </c>
      <c r="B401" s="18">
        <f t="shared" si="50"/>
        <v>56221</v>
      </c>
      <c r="C401" s="17">
        <f t="shared" si="59"/>
        <v>-60333.33333333303</v>
      </c>
      <c r="D401" s="17">
        <f t="shared" si="56"/>
        <v>-486.94444444444127</v>
      </c>
      <c r="E401" s="19">
        <f t="shared" si="51"/>
        <v>0</v>
      </c>
      <c r="F401" s="17">
        <f t="shared" si="57"/>
        <v>-486.94444444444127</v>
      </c>
      <c r="G401" s="17">
        <f t="shared" si="52"/>
        <v>166.66666666666666</v>
      </c>
      <c r="H401" s="17">
        <f t="shared" si="53"/>
        <v>-653.6111111111079</v>
      </c>
      <c r="I401" s="17">
        <f t="shared" si="54"/>
        <v>0</v>
      </c>
      <c r="J401" s="17">
        <f>SUM($H$27:$H401)</f>
        <v>-118489.58333333318</v>
      </c>
      <c r="K401" s="16">
        <f t="shared" si="58"/>
        <v>0</v>
      </c>
    </row>
    <row r="402" spans="1:11" x14ac:dyDescent="0.25">
      <c r="A402" s="3">
        <f t="shared" si="55"/>
        <v>376</v>
      </c>
      <c r="B402" s="18">
        <f t="shared" si="50"/>
        <v>56252</v>
      </c>
      <c r="C402" s="17">
        <f t="shared" si="59"/>
        <v>-60499.999999999694</v>
      </c>
      <c r="D402" s="17">
        <f t="shared" si="56"/>
        <v>-488.7499999999967</v>
      </c>
      <c r="E402" s="19">
        <f t="shared" si="51"/>
        <v>0</v>
      </c>
      <c r="F402" s="17">
        <f t="shared" si="57"/>
        <v>-488.7499999999967</v>
      </c>
      <c r="G402" s="17">
        <f t="shared" si="52"/>
        <v>166.66666666666666</v>
      </c>
      <c r="H402" s="17">
        <f t="shared" si="53"/>
        <v>-655.41666666666333</v>
      </c>
      <c r="I402" s="17">
        <f t="shared" si="54"/>
        <v>0</v>
      </c>
      <c r="J402" s="17">
        <f>SUM($H$27:$H402)</f>
        <v>-119144.99999999984</v>
      </c>
      <c r="K402" s="16">
        <f t="shared" si="58"/>
        <v>0</v>
      </c>
    </row>
    <row r="403" spans="1:11" x14ac:dyDescent="0.25">
      <c r="A403" s="3">
        <f t="shared" si="55"/>
        <v>377</v>
      </c>
      <c r="B403" s="18">
        <f t="shared" si="50"/>
        <v>56283</v>
      </c>
      <c r="C403" s="17">
        <f t="shared" si="59"/>
        <v>-60666.666666666359</v>
      </c>
      <c r="D403" s="17">
        <f t="shared" si="56"/>
        <v>-490.55555555555225</v>
      </c>
      <c r="E403" s="19">
        <f t="shared" si="51"/>
        <v>0</v>
      </c>
      <c r="F403" s="17">
        <f t="shared" si="57"/>
        <v>-490.55555555555225</v>
      </c>
      <c r="G403" s="17">
        <f t="shared" si="52"/>
        <v>166.66666666666666</v>
      </c>
      <c r="H403" s="17">
        <f t="shared" si="53"/>
        <v>-657.22222222221887</v>
      </c>
      <c r="I403" s="17">
        <f t="shared" si="54"/>
        <v>0</v>
      </c>
      <c r="J403" s="17">
        <f>SUM($H$27:$H403)</f>
        <v>-119802.22222222206</v>
      </c>
      <c r="K403" s="16">
        <f t="shared" si="58"/>
        <v>0</v>
      </c>
    </row>
    <row r="404" spans="1:11" x14ac:dyDescent="0.25">
      <c r="A404" s="3">
        <f t="shared" si="55"/>
        <v>378</v>
      </c>
      <c r="B404" s="18">
        <f t="shared" si="50"/>
        <v>56311</v>
      </c>
      <c r="C404" s="17">
        <f t="shared" si="59"/>
        <v>-60833.333333333023</v>
      </c>
      <c r="D404" s="17">
        <f t="shared" si="56"/>
        <v>-492.36111111110779</v>
      </c>
      <c r="E404" s="19">
        <f t="shared" si="51"/>
        <v>0</v>
      </c>
      <c r="F404" s="17">
        <f t="shared" si="57"/>
        <v>-492.36111111110779</v>
      </c>
      <c r="G404" s="17">
        <f t="shared" si="52"/>
        <v>166.66666666666666</v>
      </c>
      <c r="H404" s="17">
        <f t="shared" si="53"/>
        <v>-659.02777777777442</v>
      </c>
      <c r="I404" s="17">
        <f t="shared" si="54"/>
        <v>0</v>
      </c>
      <c r="J404" s="17">
        <f>SUM($H$27:$H404)</f>
        <v>-120461.24999999984</v>
      </c>
      <c r="K404" s="16">
        <f t="shared" si="58"/>
        <v>0</v>
      </c>
    </row>
    <row r="405" spans="1:11" x14ac:dyDescent="0.25">
      <c r="A405" s="3">
        <f t="shared" si="55"/>
        <v>379</v>
      </c>
      <c r="B405" s="18">
        <f t="shared" si="50"/>
        <v>56342</v>
      </c>
      <c r="C405" s="17">
        <f t="shared" si="59"/>
        <v>-60999.999999999687</v>
      </c>
      <c r="D405" s="17">
        <f t="shared" si="56"/>
        <v>-494.16666666666333</v>
      </c>
      <c r="E405" s="19">
        <f t="shared" si="51"/>
        <v>0</v>
      </c>
      <c r="F405" s="17">
        <f t="shared" si="57"/>
        <v>-494.16666666666333</v>
      </c>
      <c r="G405" s="17">
        <f t="shared" si="52"/>
        <v>166.66666666666666</v>
      </c>
      <c r="H405" s="17">
        <f t="shared" si="53"/>
        <v>-660.83333333332996</v>
      </c>
      <c r="I405" s="17">
        <f t="shared" si="54"/>
        <v>0</v>
      </c>
      <c r="J405" s="17">
        <f>SUM($H$27:$H405)</f>
        <v>-121122.08333333317</v>
      </c>
      <c r="K405" s="16">
        <f t="shared" si="58"/>
        <v>0</v>
      </c>
    </row>
    <row r="406" spans="1:11" x14ac:dyDescent="0.25">
      <c r="A406" s="3">
        <f t="shared" si="55"/>
        <v>380</v>
      </c>
      <c r="B406" s="18">
        <f t="shared" si="50"/>
        <v>56372</v>
      </c>
      <c r="C406" s="17">
        <f t="shared" si="59"/>
        <v>-61166.666666666351</v>
      </c>
      <c r="D406" s="17">
        <f t="shared" si="56"/>
        <v>-495.97222222221887</v>
      </c>
      <c r="E406" s="19">
        <f t="shared" si="51"/>
        <v>0</v>
      </c>
      <c r="F406" s="17">
        <f t="shared" si="57"/>
        <v>-495.97222222221887</v>
      </c>
      <c r="G406" s="17">
        <f t="shared" si="52"/>
        <v>166.66666666666666</v>
      </c>
      <c r="H406" s="17">
        <f t="shared" si="53"/>
        <v>-662.6388888888855</v>
      </c>
      <c r="I406" s="17">
        <f t="shared" si="54"/>
        <v>0</v>
      </c>
      <c r="J406" s="17">
        <f>SUM($H$27:$H406)</f>
        <v>-121784.72222222206</v>
      </c>
      <c r="K406" s="16">
        <f t="shared" si="58"/>
        <v>0</v>
      </c>
    </row>
    <row r="407" spans="1:11" x14ac:dyDescent="0.25">
      <c r="A407" s="3">
        <f t="shared" si="55"/>
        <v>381</v>
      </c>
      <c r="B407" s="18">
        <f t="shared" si="50"/>
        <v>56403</v>
      </c>
      <c r="C407" s="17">
        <f t="shared" si="59"/>
        <v>-61333.333333333016</v>
      </c>
      <c r="D407" s="17">
        <f t="shared" si="56"/>
        <v>-497.77777777777442</v>
      </c>
      <c r="E407" s="19">
        <f t="shared" si="51"/>
        <v>0</v>
      </c>
      <c r="F407" s="17">
        <f t="shared" si="57"/>
        <v>-497.77777777777442</v>
      </c>
      <c r="G407" s="17">
        <f t="shared" si="52"/>
        <v>166.66666666666666</v>
      </c>
      <c r="H407" s="17">
        <f t="shared" si="53"/>
        <v>-664.44444444444105</v>
      </c>
      <c r="I407" s="17">
        <f t="shared" si="54"/>
        <v>0</v>
      </c>
      <c r="J407" s="17">
        <f>SUM($H$27:$H407)</f>
        <v>-122449.1666666665</v>
      </c>
      <c r="K407" s="16">
        <f t="shared" si="58"/>
        <v>0</v>
      </c>
    </row>
    <row r="408" spans="1:11" x14ac:dyDescent="0.25">
      <c r="A408" s="3">
        <f t="shared" si="55"/>
        <v>382</v>
      </c>
      <c r="B408" s="18">
        <f t="shared" si="50"/>
        <v>56433</v>
      </c>
      <c r="C408" s="17">
        <f t="shared" si="59"/>
        <v>-61499.99999999968</v>
      </c>
      <c r="D408" s="17">
        <f t="shared" si="56"/>
        <v>-499.58333333332996</v>
      </c>
      <c r="E408" s="19">
        <f t="shared" si="51"/>
        <v>0</v>
      </c>
      <c r="F408" s="17">
        <f t="shared" si="57"/>
        <v>-499.58333333332996</v>
      </c>
      <c r="G408" s="17">
        <f t="shared" si="52"/>
        <v>166.66666666666666</v>
      </c>
      <c r="H408" s="17">
        <f t="shared" si="53"/>
        <v>-666.24999999999659</v>
      </c>
      <c r="I408" s="17">
        <f t="shared" si="54"/>
        <v>0</v>
      </c>
      <c r="J408" s="17">
        <f>SUM($H$27:$H408)</f>
        <v>-123115.4166666665</v>
      </c>
      <c r="K408" s="16">
        <f t="shared" si="58"/>
        <v>0</v>
      </c>
    </row>
    <row r="409" spans="1:11" x14ac:dyDescent="0.25">
      <c r="A409" s="3">
        <f t="shared" si="55"/>
        <v>383</v>
      </c>
      <c r="B409" s="18">
        <f t="shared" si="50"/>
        <v>56464</v>
      </c>
      <c r="C409" s="17">
        <f t="shared" si="59"/>
        <v>-61666.666666666344</v>
      </c>
      <c r="D409" s="17">
        <f t="shared" si="56"/>
        <v>-501.3888888888855</v>
      </c>
      <c r="E409" s="19">
        <f t="shared" si="51"/>
        <v>0</v>
      </c>
      <c r="F409" s="17">
        <f t="shared" si="57"/>
        <v>-501.3888888888855</v>
      </c>
      <c r="G409" s="17">
        <f t="shared" si="52"/>
        <v>166.66666666666666</v>
      </c>
      <c r="H409" s="17">
        <f t="shared" si="53"/>
        <v>-668.05555555555213</v>
      </c>
      <c r="I409" s="17">
        <f t="shared" si="54"/>
        <v>0</v>
      </c>
      <c r="J409" s="17">
        <f>SUM($H$27:$H409)</f>
        <v>-123783.47222222204</v>
      </c>
      <c r="K409" s="16">
        <f t="shared" si="58"/>
        <v>0</v>
      </c>
    </row>
    <row r="410" spans="1:11" x14ac:dyDescent="0.25">
      <c r="A410" s="3">
        <f t="shared" si="55"/>
        <v>384</v>
      </c>
      <c r="B410" s="18">
        <f t="shared" si="50"/>
        <v>56495</v>
      </c>
      <c r="C410" s="17">
        <f t="shared" si="59"/>
        <v>-61833.333333333008</v>
      </c>
      <c r="D410" s="17">
        <f t="shared" si="56"/>
        <v>-503.19444444444093</v>
      </c>
      <c r="E410" s="19">
        <f t="shared" si="51"/>
        <v>0</v>
      </c>
      <c r="F410" s="17">
        <f t="shared" si="57"/>
        <v>-503.19444444444093</v>
      </c>
      <c r="G410" s="17">
        <f t="shared" si="52"/>
        <v>166.66666666666666</v>
      </c>
      <c r="H410" s="17">
        <f t="shared" si="53"/>
        <v>-669.86111111110756</v>
      </c>
      <c r="I410" s="17">
        <f t="shared" si="54"/>
        <v>0</v>
      </c>
      <c r="J410" s="17">
        <f>SUM($H$27:$H410)</f>
        <v>-124453.33333333315</v>
      </c>
      <c r="K410" s="16">
        <f t="shared" si="58"/>
        <v>0</v>
      </c>
    </row>
    <row r="411" spans="1:11" x14ac:dyDescent="0.25">
      <c r="A411" s="3">
        <f t="shared" si="55"/>
        <v>385</v>
      </c>
      <c r="B411" s="18">
        <f t="shared" ref="B411:B474" si="60">IF(Núm_de_pago&lt;&gt;"",DATE(YEAR(Inicio_prestamo),MONTH(Inicio_prestamo)+(Núm_de_pago)*12/Núm_pagos_al_año,DAY(Inicio_prestamo)),"")</f>
        <v>56525</v>
      </c>
      <c r="C411" s="17">
        <f t="shared" si="59"/>
        <v>-61999.999999999673</v>
      </c>
      <c r="D411" s="17">
        <f t="shared" si="56"/>
        <v>-504.99999999999648</v>
      </c>
      <c r="E411" s="19">
        <f t="shared" ref="E411:E474" si="61">IF(AND(Núm_de_pago&lt;&gt;"",Pago_progr+Pagos_adicionales_programados&lt;Saldo_inicial),Pagos_adicionales_programados,IF(AND(Núm_de_pago&lt;&gt;"",Saldo_inicial-Pago_progr&gt;0),Saldo_inicial-Pago_progr,IF(Núm_de_pago&lt;&gt;"",0,"")))</f>
        <v>0</v>
      </c>
      <c r="F411" s="17">
        <f t="shared" si="57"/>
        <v>-504.99999999999648</v>
      </c>
      <c r="G411" s="17">
        <f t="shared" ref="G411:G474" si="62">+Importe_del_préstamo/(Años_préstamo*Núm_pagos_al_año)</f>
        <v>166.66666666666666</v>
      </c>
      <c r="H411" s="17">
        <f t="shared" ref="H411:H474" si="63">C411*(Tasa_de_interés/Núm_pagos_al_año)</f>
        <v>-671.6666666666631</v>
      </c>
      <c r="I411" s="17">
        <f t="shared" ref="I411:I474" si="64">IF(AND(Núm_de_pago&lt;&gt;"",Pago_progr+Pago_adicional&lt;Saldo_inicial),Saldo_inicial-Capital,IF(Núm_de_pago&lt;&gt;"",0,""))</f>
        <v>0</v>
      </c>
      <c r="J411" s="17">
        <f>SUM($H$27:$H411)</f>
        <v>-125124.99999999981</v>
      </c>
      <c r="K411" s="16">
        <f t="shared" si="58"/>
        <v>0</v>
      </c>
    </row>
    <row r="412" spans="1:11" x14ac:dyDescent="0.25">
      <c r="A412" s="3">
        <f t="shared" ref="A412:A475" si="65">IF(Valores_especificados,A411+1,"")</f>
        <v>386</v>
      </c>
      <c r="B412" s="18">
        <f t="shared" si="60"/>
        <v>56556</v>
      </c>
      <c r="C412" s="17">
        <f t="shared" si="59"/>
        <v>-62166.666666666337</v>
      </c>
      <c r="D412" s="17">
        <f t="shared" ref="D412:D475" si="66">+G412+H412</f>
        <v>-506.80555555555202</v>
      </c>
      <c r="E412" s="19">
        <f t="shared" si="61"/>
        <v>0</v>
      </c>
      <c r="F412" s="17">
        <f t="shared" ref="F412:F475" si="67">+H412+G412</f>
        <v>-506.80555555555202</v>
      </c>
      <c r="G412" s="17">
        <f t="shared" si="62"/>
        <v>166.66666666666666</v>
      </c>
      <c r="H412" s="17">
        <f t="shared" si="63"/>
        <v>-673.47222222221865</v>
      </c>
      <c r="I412" s="17">
        <f t="shared" si="64"/>
        <v>0</v>
      </c>
      <c r="J412" s="17">
        <f>SUM($H$27:$H412)</f>
        <v>-125798.47222222203</v>
      </c>
      <c r="K412" s="16">
        <f t="shared" ref="K412:K475" si="68">IF(H412&lt;=0,0,(G412+H412))</f>
        <v>0</v>
      </c>
    </row>
    <row r="413" spans="1:11" x14ac:dyDescent="0.25">
      <c r="A413" s="3">
        <f t="shared" si="65"/>
        <v>387</v>
      </c>
      <c r="B413" s="18">
        <f t="shared" si="60"/>
        <v>56586</v>
      </c>
      <c r="C413" s="17">
        <f t="shared" ref="C413:C476" si="69">+C412-G412</f>
        <v>-62333.333333333001</v>
      </c>
      <c r="D413" s="17">
        <f t="shared" si="66"/>
        <v>-508.61111111110756</v>
      </c>
      <c r="E413" s="19">
        <f t="shared" si="61"/>
        <v>0</v>
      </c>
      <c r="F413" s="17">
        <f t="shared" si="67"/>
        <v>-508.61111111110756</v>
      </c>
      <c r="G413" s="17">
        <f t="shared" si="62"/>
        <v>166.66666666666666</v>
      </c>
      <c r="H413" s="17">
        <f t="shared" si="63"/>
        <v>-675.27777777777419</v>
      </c>
      <c r="I413" s="17">
        <f t="shared" si="64"/>
        <v>0</v>
      </c>
      <c r="J413" s="17">
        <f>SUM($H$27:$H413)</f>
        <v>-126473.74999999981</v>
      </c>
      <c r="K413" s="16">
        <f t="shared" si="68"/>
        <v>0</v>
      </c>
    </row>
    <row r="414" spans="1:11" x14ac:dyDescent="0.25">
      <c r="A414" s="3">
        <f t="shared" si="65"/>
        <v>388</v>
      </c>
      <c r="B414" s="18">
        <f t="shared" si="60"/>
        <v>56617</v>
      </c>
      <c r="C414" s="17">
        <f t="shared" si="69"/>
        <v>-62499.999999999665</v>
      </c>
      <c r="D414" s="17">
        <f t="shared" si="66"/>
        <v>-510.4166666666631</v>
      </c>
      <c r="E414" s="19">
        <f t="shared" si="61"/>
        <v>0</v>
      </c>
      <c r="F414" s="17">
        <f t="shared" si="67"/>
        <v>-510.4166666666631</v>
      </c>
      <c r="G414" s="17">
        <f t="shared" si="62"/>
        <v>166.66666666666666</v>
      </c>
      <c r="H414" s="17">
        <f t="shared" si="63"/>
        <v>-677.08333333332973</v>
      </c>
      <c r="I414" s="17">
        <f t="shared" si="64"/>
        <v>0</v>
      </c>
      <c r="J414" s="17">
        <f>SUM($H$27:$H414)</f>
        <v>-127150.83333333314</v>
      </c>
      <c r="K414" s="16">
        <f t="shared" si="68"/>
        <v>0</v>
      </c>
    </row>
    <row r="415" spans="1:11" x14ac:dyDescent="0.25">
      <c r="A415" s="3">
        <f t="shared" si="65"/>
        <v>389</v>
      </c>
      <c r="B415" s="18">
        <f t="shared" si="60"/>
        <v>56648</v>
      </c>
      <c r="C415" s="17">
        <f t="shared" si="69"/>
        <v>-62666.66666666633</v>
      </c>
      <c r="D415" s="17">
        <f t="shared" si="66"/>
        <v>-512.22222222221865</v>
      </c>
      <c r="E415" s="19">
        <f t="shared" si="61"/>
        <v>0</v>
      </c>
      <c r="F415" s="17">
        <f t="shared" si="67"/>
        <v>-512.22222222221865</v>
      </c>
      <c r="G415" s="17">
        <f t="shared" si="62"/>
        <v>166.66666666666666</v>
      </c>
      <c r="H415" s="17">
        <f t="shared" si="63"/>
        <v>-678.88888888888528</v>
      </c>
      <c r="I415" s="17">
        <f t="shared" si="64"/>
        <v>0</v>
      </c>
      <c r="J415" s="17">
        <f>SUM($H$27:$H415)</f>
        <v>-127829.72222222203</v>
      </c>
      <c r="K415" s="16">
        <f t="shared" si="68"/>
        <v>0</v>
      </c>
    </row>
    <row r="416" spans="1:11" x14ac:dyDescent="0.25">
      <c r="A416" s="3">
        <f t="shared" si="65"/>
        <v>390</v>
      </c>
      <c r="B416" s="18">
        <f t="shared" si="60"/>
        <v>56676</v>
      </c>
      <c r="C416" s="17">
        <f t="shared" si="69"/>
        <v>-62833.333333332994</v>
      </c>
      <c r="D416" s="17">
        <f t="shared" si="66"/>
        <v>-514.02777777777419</v>
      </c>
      <c r="E416" s="19">
        <f t="shared" si="61"/>
        <v>0</v>
      </c>
      <c r="F416" s="17">
        <f t="shared" si="67"/>
        <v>-514.02777777777419</v>
      </c>
      <c r="G416" s="17">
        <f t="shared" si="62"/>
        <v>166.66666666666666</v>
      </c>
      <c r="H416" s="17">
        <f t="shared" si="63"/>
        <v>-680.69444444444082</v>
      </c>
      <c r="I416" s="17">
        <f t="shared" si="64"/>
        <v>0</v>
      </c>
      <c r="J416" s="17">
        <f>SUM($H$27:$H416)</f>
        <v>-128510.41666666647</v>
      </c>
      <c r="K416" s="16">
        <f t="shared" si="68"/>
        <v>0</v>
      </c>
    </row>
    <row r="417" spans="1:11" x14ac:dyDescent="0.25">
      <c r="A417" s="3">
        <f t="shared" si="65"/>
        <v>391</v>
      </c>
      <c r="B417" s="18">
        <f t="shared" si="60"/>
        <v>56707</v>
      </c>
      <c r="C417" s="17">
        <f t="shared" si="69"/>
        <v>-62999.999999999658</v>
      </c>
      <c r="D417" s="17">
        <f t="shared" si="66"/>
        <v>-515.83333333332973</v>
      </c>
      <c r="E417" s="19">
        <f t="shared" si="61"/>
        <v>0</v>
      </c>
      <c r="F417" s="17">
        <f t="shared" si="67"/>
        <v>-515.83333333332973</v>
      </c>
      <c r="G417" s="17">
        <f t="shared" si="62"/>
        <v>166.66666666666666</v>
      </c>
      <c r="H417" s="17">
        <f t="shared" si="63"/>
        <v>-682.49999999999636</v>
      </c>
      <c r="I417" s="17">
        <f t="shared" si="64"/>
        <v>0</v>
      </c>
      <c r="J417" s="17">
        <f>SUM($H$27:$H417)</f>
        <v>-129192.91666666647</v>
      </c>
      <c r="K417" s="16">
        <f t="shared" si="68"/>
        <v>0</v>
      </c>
    </row>
    <row r="418" spans="1:11" x14ac:dyDescent="0.25">
      <c r="A418" s="3">
        <f t="shared" si="65"/>
        <v>392</v>
      </c>
      <c r="B418" s="18">
        <f t="shared" si="60"/>
        <v>56737</v>
      </c>
      <c r="C418" s="17">
        <f t="shared" si="69"/>
        <v>-63166.666666666322</v>
      </c>
      <c r="D418" s="17">
        <f t="shared" si="66"/>
        <v>-517.63888888888516</v>
      </c>
      <c r="E418" s="19">
        <f t="shared" si="61"/>
        <v>0</v>
      </c>
      <c r="F418" s="17">
        <f t="shared" si="67"/>
        <v>-517.63888888888516</v>
      </c>
      <c r="G418" s="17">
        <f t="shared" si="62"/>
        <v>166.66666666666666</v>
      </c>
      <c r="H418" s="17">
        <f t="shared" si="63"/>
        <v>-684.30555555555179</v>
      </c>
      <c r="I418" s="17">
        <f t="shared" si="64"/>
        <v>0</v>
      </c>
      <c r="J418" s="17">
        <f>SUM($H$27:$H418)</f>
        <v>-129877.22222222202</v>
      </c>
      <c r="K418" s="16">
        <f t="shared" si="68"/>
        <v>0</v>
      </c>
    </row>
    <row r="419" spans="1:11" x14ac:dyDescent="0.25">
      <c r="A419" s="3">
        <f t="shared" si="65"/>
        <v>393</v>
      </c>
      <c r="B419" s="18">
        <f t="shared" si="60"/>
        <v>56768</v>
      </c>
      <c r="C419" s="17">
        <f t="shared" si="69"/>
        <v>-63333.333333332987</v>
      </c>
      <c r="D419" s="17">
        <f t="shared" si="66"/>
        <v>-519.44444444444071</v>
      </c>
      <c r="E419" s="19">
        <f t="shared" si="61"/>
        <v>0</v>
      </c>
      <c r="F419" s="17">
        <f t="shared" si="67"/>
        <v>-519.44444444444071</v>
      </c>
      <c r="G419" s="17">
        <f t="shared" si="62"/>
        <v>166.66666666666666</v>
      </c>
      <c r="H419" s="17">
        <f t="shared" si="63"/>
        <v>-686.11111111110733</v>
      </c>
      <c r="I419" s="17">
        <f t="shared" si="64"/>
        <v>0</v>
      </c>
      <c r="J419" s="17">
        <f>SUM($H$27:$H419)</f>
        <v>-130563.33333333312</v>
      </c>
      <c r="K419" s="16">
        <f t="shared" si="68"/>
        <v>0</v>
      </c>
    </row>
    <row r="420" spans="1:11" x14ac:dyDescent="0.25">
      <c r="A420" s="3">
        <f t="shared" si="65"/>
        <v>394</v>
      </c>
      <c r="B420" s="18">
        <f t="shared" si="60"/>
        <v>56798</v>
      </c>
      <c r="C420" s="17">
        <f t="shared" si="69"/>
        <v>-63499.999999999651</v>
      </c>
      <c r="D420" s="17">
        <f t="shared" si="66"/>
        <v>-521.24999999999625</v>
      </c>
      <c r="E420" s="19">
        <f t="shared" si="61"/>
        <v>0</v>
      </c>
      <c r="F420" s="17">
        <f t="shared" si="67"/>
        <v>-521.24999999999625</v>
      </c>
      <c r="G420" s="17">
        <f t="shared" si="62"/>
        <v>166.66666666666666</v>
      </c>
      <c r="H420" s="17">
        <f t="shared" si="63"/>
        <v>-687.91666666666288</v>
      </c>
      <c r="I420" s="17">
        <f t="shared" si="64"/>
        <v>0</v>
      </c>
      <c r="J420" s="17">
        <f>SUM($H$27:$H420)</f>
        <v>-131251.2499999998</v>
      </c>
      <c r="K420" s="16">
        <f t="shared" si="68"/>
        <v>0</v>
      </c>
    </row>
    <row r="421" spans="1:11" x14ac:dyDescent="0.25">
      <c r="A421" s="3">
        <f t="shared" si="65"/>
        <v>395</v>
      </c>
      <c r="B421" s="18">
        <f t="shared" si="60"/>
        <v>56829</v>
      </c>
      <c r="C421" s="17">
        <f t="shared" si="69"/>
        <v>-63666.666666666315</v>
      </c>
      <c r="D421" s="17">
        <f t="shared" si="66"/>
        <v>-523.05555555555179</v>
      </c>
      <c r="E421" s="19">
        <f t="shared" si="61"/>
        <v>0</v>
      </c>
      <c r="F421" s="17">
        <f t="shared" si="67"/>
        <v>-523.05555555555179</v>
      </c>
      <c r="G421" s="17">
        <f t="shared" si="62"/>
        <v>166.66666666666666</v>
      </c>
      <c r="H421" s="17">
        <f t="shared" si="63"/>
        <v>-689.72222222221842</v>
      </c>
      <c r="I421" s="17">
        <f t="shared" si="64"/>
        <v>0</v>
      </c>
      <c r="J421" s="17">
        <f>SUM($H$27:$H421)</f>
        <v>-131940.97222222202</v>
      </c>
      <c r="K421" s="16">
        <f t="shared" si="68"/>
        <v>0</v>
      </c>
    </row>
    <row r="422" spans="1:11" x14ac:dyDescent="0.25">
      <c r="A422" s="3">
        <f t="shared" si="65"/>
        <v>396</v>
      </c>
      <c r="B422" s="18">
        <f t="shared" si="60"/>
        <v>56860</v>
      </c>
      <c r="C422" s="17">
        <f t="shared" si="69"/>
        <v>-63833.333333332979</v>
      </c>
      <c r="D422" s="17">
        <f t="shared" si="66"/>
        <v>-524.86111111110733</v>
      </c>
      <c r="E422" s="19">
        <f t="shared" si="61"/>
        <v>0</v>
      </c>
      <c r="F422" s="17">
        <f t="shared" si="67"/>
        <v>-524.86111111110733</v>
      </c>
      <c r="G422" s="17">
        <f t="shared" si="62"/>
        <v>166.66666666666666</v>
      </c>
      <c r="H422" s="17">
        <f t="shared" si="63"/>
        <v>-691.52777777777396</v>
      </c>
      <c r="I422" s="17">
        <f t="shared" si="64"/>
        <v>0</v>
      </c>
      <c r="J422" s="17">
        <f>SUM($H$27:$H422)</f>
        <v>-132632.4999999998</v>
      </c>
      <c r="K422" s="16">
        <f t="shared" si="68"/>
        <v>0</v>
      </c>
    </row>
    <row r="423" spans="1:11" x14ac:dyDescent="0.25">
      <c r="A423" s="3">
        <f t="shared" si="65"/>
        <v>397</v>
      </c>
      <c r="B423" s="18">
        <f t="shared" si="60"/>
        <v>56890</v>
      </c>
      <c r="C423" s="17">
        <f t="shared" si="69"/>
        <v>-63999.999999999643</v>
      </c>
      <c r="D423" s="17">
        <f t="shared" si="66"/>
        <v>-526.66666666666288</v>
      </c>
      <c r="E423" s="19">
        <f t="shared" si="61"/>
        <v>0</v>
      </c>
      <c r="F423" s="17">
        <f t="shared" si="67"/>
        <v>-526.66666666666288</v>
      </c>
      <c r="G423" s="17">
        <f t="shared" si="62"/>
        <v>166.66666666666666</v>
      </c>
      <c r="H423" s="17">
        <f t="shared" si="63"/>
        <v>-693.33333333332951</v>
      </c>
      <c r="I423" s="17">
        <f t="shared" si="64"/>
        <v>0</v>
      </c>
      <c r="J423" s="17">
        <f>SUM($H$27:$H423)</f>
        <v>-133325.83333333314</v>
      </c>
      <c r="K423" s="16">
        <f t="shared" si="68"/>
        <v>0</v>
      </c>
    </row>
    <row r="424" spans="1:11" x14ac:dyDescent="0.25">
      <c r="A424" s="3">
        <f t="shared" si="65"/>
        <v>398</v>
      </c>
      <c r="B424" s="18">
        <f t="shared" si="60"/>
        <v>56921</v>
      </c>
      <c r="C424" s="17">
        <f t="shared" si="69"/>
        <v>-64166.666666666308</v>
      </c>
      <c r="D424" s="17">
        <f t="shared" si="66"/>
        <v>-528.47222222221842</v>
      </c>
      <c r="E424" s="19">
        <f t="shared" si="61"/>
        <v>0</v>
      </c>
      <c r="F424" s="17">
        <f t="shared" si="67"/>
        <v>-528.47222222221842</v>
      </c>
      <c r="G424" s="17">
        <f t="shared" si="62"/>
        <v>166.66666666666666</v>
      </c>
      <c r="H424" s="17">
        <f t="shared" si="63"/>
        <v>-695.13888888888505</v>
      </c>
      <c r="I424" s="17">
        <f t="shared" si="64"/>
        <v>0</v>
      </c>
      <c r="J424" s="17">
        <f>SUM($H$27:$H424)</f>
        <v>-134020.97222222202</v>
      </c>
      <c r="K424" s="16">
        <f t="shared" si="68"/>
        <v>0</v>
      </c>
    </row>
    <row r="425" spans="1:11" x14ac:dyDescent="0.25">
      <c r="A425" s="3">
        <f t="shared" si="65"/>
        <v>399</v>
      </c>
      <c r="B425" s="18">
        <f t="shared" si="60"/>
        <v>56951</v>
      </c>
      <c r="C425" s="17">
        <f t="shared" si="69"/>
        <v>-64333.333333332972</v>
      </c>
      <c r="D425" s="17">
        <f t="shared" si="66"/>
        <v>-530.27777777777396</v>
      </c>
      <c r="E425" s="19">
        <f t="shared" si="61"/>
        <v>0</v>
      </c>
      <c r="F425" s="17">
        <f t="shared" si="67"/>
        <v>-530.27777777777396</v>
      </c>
      <c r="G425" s="17">
        <f t="shared" si="62"/>
        <v>166.66666666666666</v>
      </c>
      <c r="H425" s="17">
        <f t="shared" si="63"/>
        <v>-696.94444444444059</v>
      </c>
      <c r="I425" s="17">
        <f t="shared" si="64"/>
        <v>0</v>
      </c>
      <c r="J425" s="17">
        <f>SUM($H$27:$H425)</f>
        <v>-134717.91666666645</v>
      </c>
      <c r="K425" s="16">
        <f t="shared" si="68"/>
        <v>0</v>
      </c>
    </row>
    <row r="426" spans="1:11" x14ac:dyDescent="0.25">
      <c r="A426" s="3">
        <f t="shared" si="65"/>
        <v>400</v>
      </c>
      <c r="B426" s="18">
        <f t="shared" si="60"/>
        <v>56982</v>
      </c>
      <c r="C426" s="17">
        <f t="shared" si="69"/>
        <v>-64499.999999999636</v>
      </c>
      <c r="D426" s="17">
        <f t="shared" si="66"/>
        <v>-532.08333333332951</v>
      </c>
      <c r="E426" s="19">
        <f t="shared" si="61"/>
        <v>0</v>
      </c>
      <c r="F426" s="17">
        <f t="shared" si="67"/>
        <v>-532.08333333332951</v>
      </c>
      <c r="G426" s="17">
        <f t="shared" si="62"/>
        <v>166.66666666666666</v>
      </c>
      <c r="H426" s="17">
        <f t="shared" si="63"/>
        <v>-698.74999999999613</v>
      </c>
      <c r="I426" s="17">
        <f t="shared" si="64"/>
        <v>0</v>
      </c>
      <c r="J426" s="17">
        <f>SUM($H$27:$H426)</f>
        <v>-135416.66666666645</v>
      </c>
      <c r="K426" s="16">
        <f t="shared" si="68"/>
        <v>0</v>
      </c>
    </row>
    <row r="427" spans="1:11" x14ac:dyDescent="0.25">
      <c r="A427" s="3">
        <f t="shared" si="65"/>
        <v>401</v>
      </c>
      <c r="B427" s="18">
        <f t="shared" si="60"/>
        <v>57013</v>
      </c>
      <c r="C427" s="17">
        <f t="shared" si="69"/>
        <v>-64666.6666666663</v>
      </c>
      <c r="D427" s="17">
        <f t="shared" si="66"/>
        <v>-533.88888888888494</v>
      </c>
      <c r="E427" s="19">
        <f t="shared" si="61"/>
        <v>0</v>
      </c>
      <c r="F427" s="17">
        <f t="shared" si="67"/>
        <v>-533.88888888888494</v>
      </c>
      <c r="G427" s="17">
        <f t="shared" si="62"/>
        <v>166.66666666666666</v>
      </c>
      <c r="H427" s="17">
        <f t="shared" si="63"/>
        <v>-700.55555555555156</v>
      </c>
      <c r="I427" s="17">
        <f t="shared" si="64"/>
        <v>0</v>
      </c>
      <c r="J427" s="17">
        <f>SUM($H$27:$H427)</f>
        <v>-136117.22222222202</v>
      </c>
      <c r="K427" s="16">
        <f t="shared" si="68"/>
        <v>0</v>
      </c>
    </row>
    <row r="428" spans="1:11" x14ac:dyDescent="0.25">
      <c r="A428" s="3">
        <f t="shared" si="65"/>
        <v>402</v>
      </c>
      <c r="B428" s="18">
        <f t="shared" si="60"/>
        <v>57042</v>
      </c>
      <c r="C428" s="17">
        <f t="shared" si="69"/>
        <v>-64833.333333332965</v>
      </c>
      <c r="D428" s="17">
        <f t="shared" si="66"/>
        <v>-535.69444444444048</v>
      </c>
      <c r="E428" s="19">
        <f t="shared" si="61"/>
        <v>0</v>
      </c>
      <c r="F428" s="17">
        <f t="shared" si="67"/>
        <v>-535.69444444444048</v>
      </c>
      <c r="G428" s="17">
        <f t="shared" si="62"/>
        <v>166.66666666666666</v>
      </c>
      <c r="H428" s="17">
        <f t="shared" si="63"/>
        <v>-702.36111111110711</v>
      </c>
      <c r="I428" s="17">
        <f t="shared" si="64"/>
        <v>0</v>
      </c>
      <c r="J428" s="17">
        <f>SUM($H$27:$H428)</f>
        <v>-136819.58333333311</v>
      </c>
      <c r="K428" s="16">
        <f t="shared" si="68"/>
        <v>0</v>
      </c>
    </row>
    <row r="429" spans="1:11" x14ac:dyDescent="0.25">
      <c r="A429" s="3">
        <f t="shared" si="65"/>
        <v>403</v>
      </c>
      <c r="B429" s="18">
        <f t="shared" si="60"/>
        <v>57073</v>
      </c>
      <c r="C429" s="17">
        <f t="shared" si="69"/>
        <v>-64999.999999999629</v>
      </c>
      <c r="D429" s="17">
        <f t="shared" si="66"/>
        <v>-537.49999999999602</v>
      </c>
      <c r="E429" s="19">
        <f t="shared" si="61"/>
        <v>0</v>
      </c>
      <c r="F429" s="17">
        <f t="shared" si="67"/>
        <v>-537.49999999999602</v>
      </c>
      <c r="G429" s="17">
        <f t="shared" si="62"/>
        <v>166.66666666666666</v>
      </c>
      <c r="H429" s="17">
        <f t="shared" si="63"/>
        <v>-704.16666666666265</v>
      </c>
      <c r="I429" s="17">
        <f t="shared" si="64"/>
        <v>0</v>
      </c>
      <c r="J429" s="17">
        <f>SUM($H$27:$H429)</f>
        <v>-137523.74999999977</v>
      </c>
      <c r="K429" s="16">
        <f t="shared" si="68"/>
        <v>0</v>
      </c>
    </row>
    <row r="430" spans="1:11" x14ac:dyDescent="0.25">
      <c r="A430" s="3">
        <f t="shared" si="65"/>
        <v>404</v>
      </c>
      <c r="B430" s="18">
        <f t="shared" si="60"/>
        <v>57103</v>
      </c>
      <c r="C430" s="17">
        <f t="shared" si="69"/>
        <v>-65166.666666666293</v>
      </c>
      <c r="D430" s="17">
        <f t="shared" si="66"/>
        <v>-539.30555555555156</v>
      </c>
      <c r="E430" s="19">
        <f t="shared" si="61"/>
        <v>0</v>
      </c>
      <c r="F430" s="17">
        <f t="shared" si="67"/>
        <v>-539.30555555555156</v>
      </c>
      <c r="G430" s="17">
        <f t="shared" si="62"/>
        <v>166.66666666666666</v>
      </c>
      <c r="H430" s="17">
        <f t="shared" si="63"/>
        <v>-705.97222222221819</v>
      </c>
      <c r="I430" s="17">
        <f t="shared" si="64"/>
        <v>0</v>
      </c>
      <c r="J430" s="17">
        <f>SUM($H$27:$H430)</f>
        <v>-138229.72222222199</v>
      </c>
      <c r="K430" s="16">
        <f t="shared" si="68"/>
        <v>0</v>
      </c>
    </row>
    <row r="431" spans="1:11" x14ac:dyDescent="0.25">
      <c r="A431" s="3">
        <f t="shared" si="65"/>
        <v>405</v>
      </c>
      <c r="B431" s="18">
        <f t="shared" si="60"/>
        <v>57134</v>
      </c>
      <c r="C431" s="17">
        <f t="shared" si="69"/>
        <v>-65333.333333332957</v>
      </c>
      <c r="D431" s="17">
        <f t="shared" si="66"/>
        <v>-541.11111111110711</v>
      </c>
      <c r="E431" s="19">
        <f t="shared" si="61"/>
        <v>0</v>
      </c>
      <c r="F431" s="17">
        <f t="shared" si="67"/>
        <v>-541.11111111110711</v>
      </c>
      <c r="G431" s="17">
        <f t="shared" si="62"/>
        <v>166.66666666666666</v>
      </c>
      <c r="H431" s="17">
        <f t="shared" si="63"/>
        <v>-707.77777777777374</v>
      </c>
      <c r="I431" s="17">
        <f t="shared" si="64"/>
        <v>0</v>
      </c>
      <c r="J431" s="17">
        <f>SUM($H$27:$H431)</f>
        <v>-138937.49999999977</v>
      </c>
      <c r="K431" s="16">
        <f t="shared" si="68"/>
        <v>0</v>
      </c>
    </row>
    <row r="432" spans="1:11" x14ac:dyDescent="0.25">
      <c r="A432" s="3">
        <f t="shared" si="65"/>
        <v>406</v>
      </c>
      <c r="B432" s="18">
        <f t="shared" si="60"/>
        <v>57164</v>
      </c>
      <c r="C432" s="17">
        <f t="shared" si="69"/>
        <v>-65499.999999999622</v>
      </c>
      <c r="D432" s="17">
        <f t="shared" si="66"/>
        <v>-542.91666666666265</v>
      </c>
      <c r="E432" s="19">
        <f t="shared" si="61"/>
        <v>0</v>
      </c>
      <c r="F432" s="17">
        <f t="shared" si="67"/>
        <v>-542.91666666666265</v>
      </c>
      <c r="G432" s="17">
        <f t="shared" si="62"/>
        <v>166.66666666666666</v>
      </c>
      <c r="H432" s="17">
        <f t="shared" si="63"/>
        <v>-709.58333333332928</v>
      </c>
      <c r="I432" s="17">
        <f t="shared" si="64"/>
        <v>0</v>
      </c>
      <c r="J432" s="17">
        <f>SUM($H$27:$H432)</f>
        <v>-139647.08333333311</v>
      </c>
      <c r="K432" s="16">
        <f t="shared" si="68"/>
        <v>0</v>
      </c>
    </row>
    <row r="433" spans="1:11" x14ac:dyDescent="0.25">
      <c r="A433" s="3">
        <f t="shared" si="65"/>
        <v>407</v>
      </c>
      <c r="B433" s="18">
        <f t="shared" si="60"/>
        <v>57195</v>
      </c>
      <c r="C433" s="17">
        <f t="shared" si="69"/>
        <v>-65666.666666666293</v>
      </c>
      <c r="D433" s="17">
        <f t="shared" si="66"/>
        <v>-544.72222222221819</v>
      </c>
      <c r="E433" s="19">
        <f t="shared" si="61"/>
        <v>0</v>
      </c>
      <c r="F433" s="17">
        <f t="shared" si="67"/>
        <v>-544.72222222221819</v>
      </c>
      <c r="G433" s="17">
        <f t="shared" si="62"/>
        <v>166.66666666666666</v>
      </c>
      <c r="H433" s="17">
        <f t="shared" si="63"/>
        <v>-711.38888888888482</v>
      </c>
      <c r="I433" s="17">
        <f t="shared" si="64"/>
        <v>0</v>
      </c>
      <c r="J433" s="17">
        <f>SUM($H$27:$H433)</f>
        <v>-140358.47222222199</v>
      </c>
      <c r="K433" s="16">
        <f t="shared" si="68"/>
        <v>0</v>
      </c>
    </row>
    <row r="434" spans="1:11" x14ac:dyDescent="0.25">
      <c r="A434" s="3">
        <f t="shared" si="65"/>
        <v>408</v>
      </c>
      <c r="B434" s="18">
        <f t="shared" si="60"/>
        <v>57226</v>
      </c>
      <c r="C434" s="17">
        <f t="shared" si="69"/>
        <v>-65833.333333332965</v>
      </c>
      <c r="D434" s="17">
        <f t="shared" si="66"/>
        <v>-546.52777777777385</v>
      </c>
      <c r="E434" s="19">
        <f t="shared" si="61"/>
        <v>0</v>
      </c>
      <c r="F434" s="17">
        <f t="shared" si="67"/>
        <v>-546.52777777777385</v>
      </c>
      <c r="G434" s="17">
        <f t="shared" si="62"/>
        <v>166.66666666666666</v>
      </c>
      <c r="H434" s="17">
        <f t="shared" si="63"/>
        <v>-713.19444444444048</v>
      </c>
      <c r="I434" s="17">
        <f t="shared" si="64"/>
        <v>0</v>
      </c>
      <c r="J434" s="17">
        <f>SUM($H$27:$H434)</f>
        <v>-141071.66666666642</v>
      </c>
      <c r="K434" s="16">
        <f t="shared" si="68"/>
        <v>0</v>
      </c>
    </row>
    <row r="435" spans="1:11" x14ac:dyDescent="0.25">
      <c r="A435" s="3">
        <f t="shared" si="65"/>
        <v>409</v>
      </c>
      <c r="B435" s="18">
        <f t="shared" si="60"/>
        <v>57256</v>
      </c>
      <c r="C435" s="17">
        <f t="shared" si="69"/>
        <v>-65999.999999999636</v>
      </c>
      <c r="D435" s="17">
        <f t="shared" si="66"/>
        <v>-548.33333333332951</v>
      </c>
      <c r="E435" s="19">
        <f t="shared" si="61"/>
        <v>0</v>
      </c>
      <c r="F435" s="17">
        <f t="shared" si="67"/>
        <v>-548.33333333332951</v>
      </c>
      <c r="G435" s="17">
        <f t="shared" si="62"/>
        <v>166.66666666666666</v>
      </c>
      <c r="H435" s="17">
        <f t="shared" si="63"/>
        <v>-714.99999999999613</v>
      </c>
      <c r="I435" s="17">
        <f t="shared" si="64"/>
        <v>0</v>
      </c>
      <c r="J435" s="17">
        <f>SUM($H$27:$H435)</f>
        <v>-141786.66666666642</v>
      </c>
      <c r="K435" s="16">
        <f t="shared" si="68"/>
        <v>0</v>
      </c>
    </row>
    <row r="436" spans="1:11" x14ac:dyDescent="0.25">
      <c r="A436" s="3">
        <f t="shared" si="65"/>
        <v>410</v>
      </c>
      <c r="B436" s="18">
        <f t="shared" si="60"/>
        <v>57287</v>
      </c>
      <c r="C436" s="17">
        <f t="shared" si="69"/>
        <v>-66166.666666666308</v>
      </c>
      <c r="D436" s="17">
        <f t="shared" si="66"/>
        <v>-550.13888888888505</v>
      </c>
      <c r="E436" s="19">
        <f t="shared" si="61"/>
        <v>0</v>
      </c>
      <c r="F436" s="17">
        <f t="shared" si="67"/>
        <v>-550.13888888888505</v>
      </c>
      <c r="G436" s="17">
        <f t="shared" si="62"/>
        <v>166.66666666666666</v>
      </c>
      <c r="H436" s="17">
        <f t="shared" si="63"/>
        <v>-716.80555555555168</v>
      </c>
      <c r="I436" s="17">
        <f t="shared" si="64"/>
        <v>0</v>
      </c>
      <c r="J436" s="17">
        <f>SUM($H$27:$H436)</f>
        <v>-142503.47222222199</v>
      </c>
      <c r="K436" s="16">
        <f t="shared" si="68"/>
        <v>0</v>
      </c>
    </row>
    <row r="437" spans="1:11" x14ac:dyDescent="0.25">
      <c r="A437" s="3">
        <f t="shared" si="65"/>
        <v>411</v>
      </c>
      <c r="B437" s="18">
        <f t="shared" si="60"/>
        <v>57317</v>
      </c>
      <c r="C437" s="17">
        <f t="shared" si="69"/>
        <v>-66333.333333332979</v>
      </c>
      <c r="D437" s="17">
        <f t="shared" si="66"/>
        <v>-551.94444444444071</v>
      </c>
      <c r="E437" s="19">
        <f t="shared" si="61"/>
        <v>0</v>
      </c>
      <c r="F437" s="17">
        <f t="shared" si="67"/>
        <v>-551.94444444444071</v>
      </c>
      <c r="G437" s="17">
        <f t="shared" si="62"/>
        <v>166.66666666666666</v>
      </c>
      <c r="H437" s="17">
        <f t="shared" si="63"/>
        <v>-718.61111111110733</v>
      </c>
      <c r="I437" s="17">
        <f t="shared" si="64"/>
        <v>0</v>
      </c>
      <c r="J437" s="17">
        <f>SUM($H$27:$H437)</f>
        <v>-143222.08333333308</v>
      </c>
      <c r="K437" s="16">
        <f t="shared" si="68"/>
        <v>0</v>
      </c>
    </row>
    <row r="438" spans="1:11" x14ac:dyDescent="0.25">
      <c r="A438" s="3">
        <f t="shared" si="65"/>
        <v>412</v>
      </c>
      <c r="B438" s="18">
        <f t="shared" si="60"/>
        <v>57348</v>
      </c>
      <c r="C438" s="17">
        <f t="shared" si="69"/>
        <v>-66499.999999999651</v>
      </c>
      <c r="D438" s="17">
        <f t="shared" si="66"/>
        <v>-553.74999999999625</v>
      </c>
      <c r="E438" s="19">
        <f t="shared" si="61"/>
        <v>0</v>
      </c>
      <c r="F438" s="17">
        <f t="shared" si="67"/>
        <v>-553.74999999999625</v>
      </c>
      <c r="G438" s="17">
        <f t="shared" si="62"/>
        <v>166.66666666666666</v>
      </c>
      <c r="H438" s="17">
        <f t="shared" si="63"/>
        <v>-720.41666666666288</v>
      </c>
      <c r="I438" s="17">
        <f t="shared" si="64"/>
        <v>0</v>
      </c>
      <c r="J438" s="17">
        <f>SUM($H$27:$H438)</f>
        <v>-143942.49999999974</v>
      </c>
      <c r="K438" s="16">
        <f t="shared" si="68"/>
        <v>0</v>
      </c>
    </row>
    <row r="439" spans="1:11" x14ac:dyDescent="0.25">
      <c r="A439" s="3">
        <f t="shared" si="65"/>
        <v>413</v>
      </c>
      <c r="B439" s="18">
        <f t="shared" si="60"/>
        <v>57379</v>
      </c>
      <c r="C439" s="17">
        <f t="shared" si="69"/>
        <v>-66666.666666666322</v>
      </c>
      <c r="D439" s="17">
        <f t="shared" si="66"/>
        <v>-555.5555555555519</v>
      </c>
      <c r="E439" s="19">
        <f t="shared" si="61"/>
        <v>0</v>
      </c>
      <c r="F439" s="17">
        <f t="shared" si="67"/>
        <v>-555.5555555555519</v>
      </c>
      <c r="G439" s="17">
        <f t="shared" si="62"/>
        <v>166.66666666666666</v>
      </c>
      <c r="H439" s="17">
        <f t="shared" si="63"/>
        <v>-722.22222222221853</v>
      </c>
      <c r="I439" s="17">
        <f t="shared" si="64"/>
        <v>0</v>
      </c>
      <c r="J439" s="17">
        <f>SUM($H$27:$H439)</f>
        <v>-144664.72222222196</v>
      </c>
      <c r="K439" s="16">
        <f t="shared" si="68"/>
        <v>0</v>
      </c>
    </row>
    <row r="440" spans="1:11" x14ac:dyDescent="0.25">
      <c r="A440" s="3">
        <f t="shared" si="65"/>
        <v>414</v>
      </c>
      <c r="B440" s="18">
        <f t="shared" si="60"/>
        <v>57407</v>
      </c>
      <c r="C440" s="17">
        <f t="shared" si="69"/>
        <v>-66833.333333332994</v>
      </c>
      <c r="D440" s="17">
        <f t="shared" si="66"/>
        <v>-557.36111111110745</v>
      </c>
      <c r="E440" s="19">
        <f t="shared" si="61"/>
        <v>0</v>
      </c>
      <c r="F440" s="17">
        <f t="shared" si="67"/>
        <v>-557.36111111110745</v>
      </c>
      <c r="G440" s="17">
        <f t="shared" si="62"/>
        <v>166.66666666666666</v>
      </c>
      <c r="H440" s="17">
        <f t="shared" si="63"/>
        <v>-724.02777777777408</v>
      </c>
      <c r="I440" s="17">
        <f t="shared" si="64"/>
        <v>0</v>
      </c>
      <c r="J440" s="17">
        <f>SUM($H$27:$H440)</f>
        <v>-145388.74999999974</v>
      </c>
      <c r="K440" s="16">
        <f t="shared" si="68"/>
        <v>0</v>
      </c>
    </row>
    <row r="441" spans="1:11" x14ac:dyDescent="0.25">
      <c r="A441" s="3">
        <f t="shared" si="65"/>
        <v>415</v>
      </c>
      <c r="B441" s="18">
        <f t="shared" si="60"/>
        <v>57438</v>
      </c>
      <c r="C441" s="17">
        <f t="shared" si="69"/>
        <v>-66999.999999999665</v>
      </c>
      <c r="D441" s="17">
        <f t="shared" si="66"/>
        <v>-559.1666666666631</v>
      </c>
      <c r="E441" s="19">
        <f t="shared" si="61"/>
        <v>0</v>
      </c>
      <c r="F441" s="17">
        <f t="shared" si="67"/>
        <v>-559.1666666666631</v>
      </c>
      <c r="G441" s="17">
        <f t="shared" si="62"/>
        <v>166.66666666666666</v>
      </c>
      <c r="H441" s="17">
        <f t="shared" si="63"/>
        <v>-725.83333333332973</v>
      </c>
      <c r="I441" s="17">
        <f t="shared" si="64"/>
        <v>0</v>
      </c>
      <c r="J441" s="17">
        <f>SUM($H$27:$H441)</f>
        <v>-146114.58333333308</v>
      </c>
      <c r="K441" s="16">
        <f t="shared" si="68"/>
        <v>0</v>
      </c>
    </row>
    <row r="442" spans="1:11" x14ac:dyDescent="0.25">
      <c r="A442" s="3">
        <f t="shared" si="65"/>
        <v>416</v>
      </c>
      <c r="B442" s="18">
        <f t="shared" si="60"/>
        <v>57468</v>
      </c>
      <c r="C442" s="17">
        <f t="shared" si="69"/>
        <v>-67166.666666666337</v>
      </c>
      <c r="D442" s="17">
        <f t="shared" si="66"/>
        <v>-560.97222222221876</v>
      </c>
      <c r="E442" s="19">
        <f t="shared" si="61"/>
        <v>0</v>
      </c>
      <c r="F442" s="17">
        <f t="shared" si="67"/>
        <v>-560.97222222221876</v>
      </c>
      <c r="G442" s="17">
        <f t="shared" si="62"/>
        <v>166.66666666666666</v>
      </c>
      <c r="H442" s="17">
        <f t="shared" si="63"/>
        <v>-727.63888888888539</v>
      </c>
      <c r="I442" s="17">
        <f t="shared" si="64"/>
        <v>0</v>
      </c>
      <c r="J442" s="17">
        <f>SUM($H$27:$H442)</f>
        <v>-146842.22222222196</v>
      </c>
      <c r="K442" s="16">
        <f t="shared" si="68"/>
        <v>0</v>
      </c>
    </row>
    <row r="443" spans="1:11" x14ac:dyDescent="0.25">
      <c r="A443" s="3">
        <f t="shared" si="65"/>
        <v>417</v>
      </c>
      <c r="B443" s="18">
        <f t="shared" si="60"/>
        <v>57499</v>
      </c>
      <c r="C443" s="17">
        <f t="shared" si="69"/>
        <v>-67333.333333333008</v>
      </c>
      <c r="D443" s="17">
        <f t="shared" si="66"/>
        <v>-562.7777777777743</v>
      </c>
      <c r="E443" s="19">
        <f t="shared" si="61"/>
        <v>0</v>
      </c>
      <c r="F443" s="17">
        <f t="shared" si="67"/>
        <v>-562.7777777777743</v>
      </c>
      <c r="G443" s="17">
        <f t="shared" si="62"/>
        <v>166.66666666666666</v>
      </c>
      <c r="H443" s="17">
        <f t="shared" si="63"/>
        <v>-729.44444444444093</v>
      </c>
      <c r="I443" s="17">
        <f t="shared" si="64"/>
        <v>0</v>
      </c>
      <c r="J443" s="17">
        <f>SUM($H$27:$H443)</f>
        <v>-147571.6666666664</v>
      </c>
      <c r="K443" s="16">
        <f t="shared" si="68"/>
        <v>0</v>
      </c>
    </row>
    <row r="444" spans="1:11" x14ac:dyDescent="0.25">
      <c r="A444" s="3">
        <f t="shared" si="65"/>
        <v>418</v>
      </c>
      <c r="B444" s="18">
        <f t="shared" si="60"/>
        <v>57529</v>
      </c>
      <c r="C444" s="17">
        <f t="shared" si="69"/>
        <v>-67499.99999999968</v>
      </c>
      <c r="D444" s="17">
        <f t="shared" si="66"/>
        <v>-564.58333333332996</v>
      </c>
      <c r="E444" s="19">
        <f t="shared" si="61"/>
        <v>0</v>
      </c>
      <c r="F444" s="17">
        <f t="shared" si="67"/>
        <v>-564.58333333332996</v>
      </c>
      <c r="G444" s="17">
        <f t="shared" si="62"/>
        <v>166.66666666666666</v>
      </c>
      <c r="H444" s="17">
        <f t="shared" si="63"/>
        <v>-731.24999999999659</v>
      </c>
      <c r="I444" s="17">
        <f t="shared" si="64"/>
        <v>0</v>
      </c>
      <c r="J444" s="17">
        <f>SUM($H$27:$H444)</f>
        <v>-148302.9166666664</v>
      </c>
      <c r="K444" s="16">
        <f t="shared" si="68"/>
        <v>0</v>
      </c>
    </row>
    <row r="445" spans="1:11" x14ac:dyDescent="0.25">
      <c r="A445" s="3">
        <f t="shared" si="65"/>
        <v>419</v>
      </c>
      <c r="B445" s="18">
        <f t="shared" si="60"/>
        <v>57560</v>
      </c>
      <c r="C445" s="17">
        <f t="shared" si="69"/>
        <v>-67666.666666666351</v>
      </c>
      <c r="D445" s="17">
        <f t="shared" si="66"/>
        <v>-566.3888888888855</v>
      </c>
      <c r="E445" s="19">
        <f t="shared" si="61"/>
        <v>0</v>
      </c>
      <c r="F445" s="17">
        <f t="shared" si="67"/>
        <v>-566.3888888888855</v>
      </c>
      <c r="G445" s="17">
        <f t="shared" si="62"/>
        <v>166.66666666666666</v>
      </c>
      <c r="H445" s="17">
        <f t="shared" si="63"/>
        <v>-733.05555555555213</v>
      </c>
      <c r="I445" s="17">
        <f t="shared" si="64"/>
        <v>0</v>
      </c>
      <c r="J445" s="17">
        <f>SUM($H$27:$H445)</f>
        <v>-149035.97222222196</v>
      </c>
      <c r="K445" s="16">
        <f t="shared" si="68"/>
        <v>0</v>
      </c>
    </row>
    <row r="446" spans="1:11" x14ac:dyDescent="0.25">
      <c r="A446" s="3">
        <f t="shared" si="65"/>
        <v>420</v>
      </c>
      <c r="B446" s="18">
        <f t="shared" si="60"/>
        <v>57591</v>
      </c>
      <c r="C446" s="17">
        <f t="shared" si="69"/>
        <v>-67833.333333333023</v>
      </c>
      <c r="D446" s="17">
        <f t="shared" si="66"/>
        <v>-568.19444444444116</v>
      </c>
      <c r="E446" s="19">
        <f t="shared" si="61"/>
        <v>0</v>
      </c>
      <c r="F446" s="17">
        <f t="shared" si="67"/>
        <v>-568.19444444444116</v>
      </c>
      <c r="G446" s="17">
        <f t="shared" si="62"/>
        <v>166.66666666666666</v>
      </c>
      <c r="H446" s="17">
        <f t="shared" si="63"/>
        <v>-734.86111111110779</v>
      </c>
      <c r="I446" s="17">
        <f t="shared" si="64"/>
        <v>0</v>
      </c>
      <c r="J446" s="17">
        <f>SUM($H$27:$H446)</f>
        <v>-149770.83333333305</v>
      </c>
      <c r="K446" s="16">
        <f t="shared" si="68"/>
        <v>0</v>
      </c>
    </row>
    <row r="447" spans="1:11" x14ac:dyDescent="0.25">
      <c r="A447" s="3">
        <f t="shared" si="65"/>
        <v>421</v>
      </c>
      <c r="B447" s="18">
        <f t="shared" si="60"/>
        <v>57621</v>
      </c>
      <c r="C447" s="17">
        <f t="shared" si="69"/>
        <v>-67999.999999999694</v>
      </c>
      <c r="D447" s="17">
        <f t="shared" si="66"/>
        <v>-569.9999999999967</v>
      </c>
      <c r="E447" s="19">
        <f t="shared" si="61"/>
        <v>0</v>
      </c>
      <c r="F447" s="17">
        <f t="shared" si="67"/>
        <v>-569.9999999999967</v>
      </c>
      <c r="G447" s="17">
        <f t="shared" si="62"/>
        <v>166.66666666666666</v>
      </c>
      <c r="H447" s="17">
        <f t="shared" si="63"/>
        <v>-736.66666666666333</v>
      </c>
      <c r="I447" s="17">
        <f t="shared" si="64"/>
        <v>0</v>
      </c>
      <c r="J447" s="17">
        <f>SUM($H$27:$H447)</f>
        <v>-150507.49999999971</v>
      </c>
      <c r="K447" s="16">
        <f t="shared" si="68"/>
        <v>0</v>
      </c>
    </row>
    <row r="448" spans="1:11" x14ac:dyDescent="0.25">
      <c r="A448" s="3">
        <f t="shared" si="65"/>
        <v>422</v>
      </c>
      <c r="B448" s="18">
        <f t="shared" si="60"/>
        <v>57652</v>
      </c>
      <c r="C448" s="17">
        <f t="shared" si="69"/>
        <v>-68166.666666666366</v>
      </c>
      <c r="D448" s="17">
        <f t="shared" si="66"/>
        <v>-571.80555555555236</v>
      </c>
      <c r="E448" s="19">
        <f t="shared" si="61"/>
        <v>0</v>
      </c>
      <c r="F448" s="17">
        <f t="shared" si="67"/>
        <v>-571.80555555555236</v>
      </c>
      <c r="G448" s="17">
        <f t="shared" si="62"/>
        <v>166.66666666666666</v>
      </c>
      <c r="H448" s="17">
        <f t="shared" si="63"/>
        <v>-738.47222222221899</v>
      </c>
      <c r="I448" s="17">
        <f t="shared" si="64"/>
        <v>0</v>
      </c>
      <c r="J448" s="17">
        <f>SUM($H$27:$H448)</f>
        <v>-151245.97222222193</v>
      </c>
      <c r="K448" s="16">
        <f t="shared" si="68"/>
        <v>0</v>
      </c>
    </row>
    <row r="449" spans="1:11" x14ac:dyDescent="0.25">
      <c r="A449" s="3">
        <f t="shared" si="65"/>
        <v>423</v>
      </c>
      <c r="B449" s="18">
        <f t="shared" si="60"/>
        <v>57682</v>
      </c>
      <c r="C449" s="17">
        <f t="shared" si="69"/>
        <v>-68333.333333333037</v>
      </c>
      <c r="D449" s="17">
        <f t="shared" si="66"/>
        <v>-573.61111111110802</v>
      </c>
      <c r="E449" s="19">
        <f t="shared" si="61"/>
        <v>0</v>
      </c>
      <c r="F449" s="17">
        <f t="shared" si="67"/>
        <v>-573.61111111110802</v>
      </c>
      <c r="G449" s="17">
        <f t="shared" si="62"/>
        <v>166.66666666666666</v>
      </c>
      <c r="H449" s="17">
        <f t="shared" si="63"/>
        <v>-740.27777777777465</v>
      </c>
      <c r="I449" s="17">
        <f t="shared" si="64"/>
        <v>0</v>
      </c>
      <c r="J449" s="17">
        <f>SUM($H$27:$H449)</f>
        <v>-151986.24999999971</v>
      </c>
      <c r="K449" s="16">
        <f t="shared" si="68"/>
        <v>0</v>
      </c>
    </row>
    <row r="450" spans="1:11" x14ac:dyDescent="0.25">
      <c r="A450" s="3">
        <f t="shared" si="65"/>
        <v>424</v>
      </c>
      <c r="B450" s="18">
        <f t="shared" si="60"/>
        <v>57713</v>
      </c>
      <c r="C450" s="17">
        <f t="shared" si="69"/>
        <v>-68499.999999999709</v>
      </c>
      <c r="D450" s="17">
        <f t="shared" si="66"/>
        <v>-575.41666666666356</v>
      </c>
      <c r="E450" s="19">
        <f t="shared" si="61"/>
        <v>0</v>
      </c>
      <c r="F450" s="17">
        <f t="shared" si="67"/>
        <v>-575.41666666666356</v>
      </c>
      <c r="G450" s="17">
        <f t="shared" si="62"/>
        <v>166.66666666666666</v>
      </c>
      <c r="H450" s="17">
        <f t="shared" si="63"/>
        <v>-742.08333333333019</v>
      </c>
      <c r="I450" s="17">
        <f t="shared" si="64"/>
        <v>0</v>
      </c>
      <c r="J450" s="17">
        <f>SUM($H$27:$H450)</f>
        <v>-152728.33333333305</v>
      </c>
      <c r="K450" s="16">
        <f t="shared" si="68"/>
        <v>0</v>
      </c>
    </row>
    <row r="451" spans="1:11" x14ac:dyDescent="0.25">
      <c r="A451" s="3">
        <f t="shared" si="65"/>
        <v>425</v>
      </c>
      <c r="B451" s="18">
        <f t="shared" si="60"/>
        <v>57744</v>
      </c>
      <c r="C451" s="17">
        <f t="shared" si="69"/>
        <v>-68666.66666666638</v>
      </c>
      <c r="D451" s="17">
        <f t="shared" si="66"/>
        <v>-577.22222222221922</v>
      </c>
      <c r="E451" s="19">
        <f t="shared" si="61"/>
        <v>0</v>
      </c>
      <c r="F451" s="17">
        <f t="shared" si="67"/>
        <v>-577.22222222221922</v>
      </c>
      <c r="G451" s="17">
        <f t="shared" si="62"/>
        <v>166.66666666666666</v>
      </c>
      <c r="H451" s="17">
        <f t="shared" si="63"/>
        <v>-743.88888888888584</v>
      </c>
      <c r="I451" s="17">
        <f t="shared" si="64"/>
        <v>0</v>
      </c>
      <c r="J451" s="17">
        <f>SUM($H$27:$H451)</f>
        <v>-153472.22222222193</v>
      </c>
      <c r="K451" s="16">
        <f t="shared" si="68"/>
        <v>0</v>
      </c>
    </row>
    <row r="452" spans="1:11" x14ac:dyDescent="0.25">
      <c r="A452" s="3">
        <f t="shared" si="65"/>
        <v>426</v>
      </c>
      <c r="B452" s="18">
        <f t="shared" si="60"/>
        <v>57772</v>
      </c>
      <c r="C452" s="17">
        <f t="shared" si="69"/>
        <v>-68833.333333333052</v>
      </c>
      <c r="D452" s="17">
        <f t="shared" si="66"/>
        <v>-579.02777777777476</v>
      </c>
      <c r="E452" s="19">
        <f t="shared" si="61"/>
        <v>0</v>
      </c>
      <c r="F452" s="17">
        <f t="shared" si="67"/>
        <v>-579.02777777777476</v>
      </c>
      <c r="G452" s="17">
        <f t="shared" si="62"/>
        <v>166.66666666666666</v>
      </c>
      <c r="H452" s="17">
        <f t="shared" si="63"/>
        <v>-745.69444444444139</v>
      </c>
      <c r="I452" s="17">
        <f t="shared" si="64"/>
        <v>0</v>
      </c>
      <c r="J452" s="17">
        <f>SUM($H$27:$H452)</f>
        <v>-154217.91666666637</v>
      </c>
      <c r="K452" s="16">
        <f t="shared" si="68"/>
        <v>0</v>
      </c>
    </row>
    <row r="453" spans="1:11" x14ac:dyDescent="0.25">
      <c r="A453" s="3">
        <f t="shared" si="65"/>
        <v>427</v>
      </c>
      <c r="B453" s="18">
        <f t="shared" si="60"/>
        <v>57803</v>
      </c>
      <c r="C453" s="17">
        <f t="shared" si="69"/>
        <v>-68999.999999999724</v>
      </c>
      <c r="D453" s="17">
        <f t="shared" si="66"/>
        <v>-580.83333333333042</v>
      </c>
      <c r="E453" s="19">
        <f t="shared" si="61"/>
        <v>0</v>
      </c>
      <c r="F453" s="17">
        <f t="shared" si="67"/>
        <v>-580.83333333333042</v>
      </c>
      <c r="G453" s="17">
        <f t="shared" si="62"/>
        <v>166.66666666666666</v>
      </c>
      <c r="H453" s="17">
        <f t="shared" si="63"/>
        <v>-747.49999999999704</v>
      </c>
      <c r="I453" s="17">
        <f t="shared" si="64"/>
        <v>0</v>
      </c>
      <c r="J453" s="17">
        <f>SUM($H$27:$H453)</f>
        <v>-154965.41666666637</v>
      </c>
      <c r="K453" s="16">
        <f t="shared" si="68"/>
        <v>0</v>
      </c>
    </row>
    <row r="454" spans="1:11" x14ac:dyDescent="0.25">
      <c r="A454" s="3">
        <f t="shared" si="65"/>
        <v>428</v>
      </c>
      <c r="B454" s="18">
        <f t="shared" si="60"/>
        <v>57833</v>
      </c>
      <c r="C454" s="17">
        <f t="shared" si="69"/>
        <v>-69166.666666666395</v>
      </c>
      <c r="D454" s="17">
        <f t="shared" si="66"/>
        <v>-582.63888888888596</v>
      </c>
      <c r="E454" s="19">
        <f t="shared" si="61"/>
        <v>0</v>
      </c>
      <c r="F454" s="17">
        <f t="shared" si="67"/>
        <v>-582.63888888888596</v>
      </c>
      <c r="G454" s="17">
        <f t="shared" si="62"/>
        <v>166.66666666666666</v>
      </c>
      <c r="H454" s="17">
        <f t="shared" si="63"/>
        <v>-749.30555555555259</v>
      </c>
      <c r="I454" s="17">
        <f t="shared" si="64"/>
        <v>0</v>
      </c>
      <c r="J454" s="17">
        <f>SUM($H$27:$H454)</f>
        <v>-155714.72222222193</v>
      </c>
      <c r="K454" s="16">
        <f t="shared" si="68"/>
        <v>0</v>
      </c>
    </row>
    <row r="455" spans="1:11" x14ac:dyDescent="0.25">
      <c r="A455" s="3">
        <f t="shared" si="65"/>
        <v>429</v>
      </c>
      <c r="B455" s="18">
        <f t="shared" si="60"/>
        <v>57864</v>
      </c>
      <c r="C455" s="17">
        <f t="shared" si="69"/>
        <v>-69333.333333333067</v>
      </c>
      <c r="D455" s="17">
        <f t="shared" si="66"/>
        <v>-584.44444444444161</v>
      </c>
      <c r="E455" s="19">
        <f t="shared" si="61"/>
        <v>0</v>
      </c>
      <c r="F455" s="17">
        <f t="shared" si="67"/>
        <v>-584.44444444444161</v>
      </c>
      <c r="G455" s="17">
        <f t="shared" si="62"/>
        <v>166.66666666666666</v>
      </c>
      <c r="H455" s="17">
        <f t="shared" si="63"/>
        <v>-751.11111111110824</v>
      </c>
      <c r="I455" s="17">
        <f t="shared" si="64"/>
        <v>0</v>
      </c>
      <c r="J455" s="17">
        <f>SUM($H$27:$H455)</f>
        <v>-156465.83333333302</v>
      </c>
      <c r="K455" s="16">
        <f t="shared" si="68"/>
        <v>0</v>
      </c>
    </row>
    <row r="456" spans="1:11" x14ac:dyDescent="0.25">
      <c r="A456" s="3">
        <f t="shared" si="65"/>
        <v>430</v>
      </c>
      <c r="B456" s="18">
        <f t="shared" si="60"/>
        <v>57894</v>
      </c>
      <c r="C456" s="17">
        <f t="shared" si="69"/>
        <v>-69499.999999999738</v>
      </c>
      <c r="D456" s="17">
        <f t="shared" si="66"/>
        <v>-586.24999999999727</v>
      </c>
      <c r="E456" s="19">
        <f t="shared" si="61"/>
        <v>0</v>
      </c>
      <c r="F456" s="17">
        <f t="shared" si="67"/>
        <v>-586.24999999999727</v>
      </c>
      <c r="G456" s="17">
        <f t="shared" si="62"/>
        <v>166.66666666666666</v>
      </c>
      <c r="H456" s="17">
        <f t="shared" si="63"/>
        <v>-752.9166666666639</v>
      </c>
      <c r="I456" s="17">
        <f t="shared" si="64"/>
        <v>0</v>
      </c>
      <c r="J456" s="17">
        <f>SUM($H$27:$H456)</f>
        <v>-157218.74999999968</v>
      </c>
      <c r="K456" s="16">
        <f t="shared" si="68"/>
        <v>0</v>
      </c>
    </row>
    <row r="457" spans="1:11" x14ac:dyDescent="0.25">
      <c r="A457" s="3">
        <f t="shared" si="65"/>
        <v>431</v>
      </c>
      <c r="B457" s="18">
        <f t="shared" si="60"/>
        <v>57925</v>
      </c>
      <c r="C457" s="17">
        <f t="shared" si="69"/>
        <v>-69666.66666666641</v>
      </c>
      <c r="D457" s="17">
        <f t="shared" si="66"/>
        <v>-588.05555555555281</v>
      </c>
      <c r="E457" s="19">
        <f t="shared" si="61"/>
        <v>0</v>
      </c>
      <c r="F457" s="17">
        <f t="shared" si="67"/>
        <v>-588.05555555555281</v>
      </c>
      <c r="G457" s="17">
        <f t="shared" si="62"/>
        <v>166.66666666666666</v>
      </c>
      <c r="H457" s="17">
        <f t="shared" si="63"/>
        <v>-754.72222222221944</v>
      </c>
      <c r="I457" s="17">
        <f t="shared" si="64"/>
        <v>0</v>
      </c>
      <c r="J457" s="17">
        <f>SUM($H$27:$H457)</f>
        <v>-157973.4722222219</v>
      </c>
      <c r="K457" s="16">
        <f t="shared" si="68"/>
        <v>0</v>
      </c>
    </row>
    <row r="458" spans="1:11" x14ac:dyDescent="0.25">
      <c r="A458" s="3">
        <f t="shared" si="65"/>
        <v>432</v>
      </c>
      <c r="B458" s="18">
        <f t="shared" si="60"/>
        <v>57956</v>
      </c>
      <c r="C458" s="17">
        <f t="shared" si="69"/>
        <v>-69833.333333333081</v>
      </c>
      <c r="D458" s="17">
        <f t="shared" si="66"/>
        <v>-589.86111111110847</v>
      </c>
      <c r="E458" s="19">
        <f t="shared" si="61"/>
        <v>0</v>
      </c>
      <c r="F458" s="17">
        <f t="shared" si="67"/>
        <v>-589.86111111110847</v>
      </c>
      <c r="G458" s="17">
        <f t="shared" si="62"/>
        <v>166.66666666666666</v>
      </c>
      <c r="H458" s="17">
        <f t="shared" si="63"/>
        <v>-756.5277777777751</v>
      </c>
      <c r="I458" s="17">
        <f t="shared" si="64"/>
        <v>0</v>
      </c>
      <c r="J458" s="17">
        <f>SUM($H$27:$H458)</f>
        <v>-158729.99999999968</v>
      </c>
      <c r="K458" s="16">
        <f t="shared" si="68"/>
        <v>0</v>
      </c>
    </row>
    <row r="459" spans="1:11" x14ac:dyDescent="0.25">
      <c r="A459" s="3">
        <f t="shared" si="65"/>
        <v>433</v>
      </c>
      <c r="B459" s="18">
        <f t="shared" si="60"/>
        <v>57986</v>
      </c>
      <c r="C459" s="17">
        <f t="shared" si="69"/>
        <v>-69999.999999999753</v>
      </c>
      <c r="D459" s="17">
        <f t="shared" si="66"/>
        <v>-591.66666666666401</v>
      </c>
      <c r="E459" s="19">
        <f t="shared" si="61"/>
        <v>0</v>
      </c>
      <c r="F459" s="17">
        <f t="shared" si="67"/>
        <v>-591.66666666666401</v>
      </c>
      <c r="G459" s="17">
        <f t="shared" si="62"/>
        <v>166.66666666666666</v>
      </c>
      <c r="H459" s="17">
        <f t="shared" si="63"/>
        <v>-758.33333333333064</v>
      </c>
      <c r="I459" s="17">
        <f t="shared" si="64"/>
        <v>0</v>
      </c>
      <c r="J459" s="17">
        <f>SUM($H$27:$H459)</f>
        <v>-159488.33333333302</v>
      </c>
      <c r="K459" s="16">
        <f t="shared" si="68"/>
        <v>0</v>
      </c>
    </row>
    <row r="460" spans="1:11" x14ac:dyDescent="0.25">
      <c r="A460" s="3">
        <f t="shared" si="65"/>
        <v>434</v>
      </c>
      <c r="B460" s="18">
        <f t="shared" si="60"/>
        <v>58017</v>
      </c>
      <c r="C460" s="17">
        <f t="shared" si="69"/>
        <v>-70166.666666666424</v>
      </c>
      <c r="D460" s="17">
        <f t="shared" si="66"/>
        <v>-593.47222222221967</v>
      </c>
      <c r="E460" s="19">
        <f t="shared" si="61"/>
        <v>0</v>
      </c>
      <c r="F460" s="17">
        <f t="shared" si="67"/>
        <v>-593.47222222221967</v>
      </c>
      <c r="G460" s="17">
        <f t="shared" si="62"/>
        <v>166.66666666666666</v>
      </c>
      <c r="H460" s="17">
        <f t="shared" si="63"/>
        <v>-760.1388888888863</v>
      </c>
      <c r="I460" s="17">
        <f t="shared" si="64"/>
        <v>0</v>
      </c>
      <c r="J460" s="17">
        <f>SUM($H$27:$H460)</f>
        <v>-160248.4722222219</v>
      </c>
      <c r="K460" s="16">
        <f t="shared" si="68"/>
        <v>0</v>
      </c>
    </row>
    <row r="461" spans="1:11" x14ac:dyDescent="0.25">
      <c r="A461" s="3">
        <f t="shared" si="65"/>
        <v>435</v>
      </c>
      <c r="B461" s="18">
        <f t="shared" si="60"/>
        <v>58047</v>
      </c>
      <c r="C461" s="17">
        <f t="shared" si="69"/>
        <v>-70333.333333333096</v>
      </c>
      <c r="D461" s="17">
        <f t="shared" si="66"/>
        <v>-595.27777777777521</v>
      </c>
      <c r="E461" s="19">
        <f t="shared" si="61"/>
        <v>0</v>
      </c>
      <c r="F461" s="17">
        <f t="shared" si="67"/>
        <v>-595.27777777777521</v>
      </c>
      <c r="G461" s="17">
        <f t="shared" si="62"/>
        <v>166.66666666666666</v>
      </c>
      <c r="H461" s="17">
        <f t="shared" si="63"/>
        <v>-761.94444444444184</v>
      </c>
      <c r="I461" s="17">
        <f t="shared" si="64"/>
        <v>0</v>
      </c>
      <c r="J461" s="17">
        <f>SUM($H$27:$H461)</f>
        <v>-161010.41666666634</v>
      </c>
      <c r="K461" s="16">
        <f t="shared" si="68"/>
        <v>0</v>
      </c>
    </row>
    <row r="462" spans="1:11" x14ac:dyDescent="0.25">
      <c r="A462" s="3">
        <f t="shared" si="65"/>
        <v>436</v>
      </c>
      <c r="B462" s="18">
        <f t="shared" si="60"/>
        <v>58078</v>
      </c>
      <c r="C462" s="17">
        <f t="shared" si="69"/>
        <v>-70499.999999999767</v>
      </c>
      <c r="D462" s="17">
        <f t="shared" si="66"/>
        <v>-597.08333333333087</v>
      </c>
      <c r="E462" s="19">
        <f t="shared" si="61"/>
        <v>0</v>
      </c>
      <c r="F462" s="17">
        <f t="shared" si="67"/>
        <v>-597.08333333333087</v>
      </c>
      <c r="G462" s="17">
        <f t="shared" si="62"/>
        <v>166.66666666666666</v>
      </c>
      <c r="H462" s="17">
        <f t="shared" si="63"/>
        <v>-763.7499999999975</v>
      </c>
      <c r="I462" s="17">
        <f t="shared" si="64"/>
        <v>0</v>
      </c>
      <c r="J462" s="17">
        <f>SUM($H$27:$H462)</f>
        <v>-161774.16666666634</v>
      </c>
      <c r="K462" s="16">
        <f t="shared" si="68"/>
        <v>0</v>
      </c>
    </row>
    <row r="463" spans="1:11" x14ac:dyDescent="0.25">
      <c r="A463" s="3">
        <f t="shared" si="65"/>
        <v>437</v>
      </c>
      <c r="B463" s="18">
        <f t="shared" si="60"/>
        <v>58109</v>
      </c>
      <c r="C463" s="17">
        <f t="shared" si="69"/>
        <v>-70666.666666666439</v>
      </c>
      <c r="D463" s="17">
        <f t="shared" si="66"/>
        <v>-598.88888888888653</v>
      </c>
      <c r="E463" s="19">
        <f t="shared" si="61"/>
        <v>0</v>
      </c>
      <c r="F463" s="17">
        <f t="shared" si="67"/>
        <v>-598.88888888888653</v>
      </c>
      <c r="G463" s="17">
        <f t="shared" si="62"/>
        <v>166.66666666666666</v>
      </c>
      <c r="H463" s="17">
        <f t="shared" si="63"/>
        <v>-765.55555555555316</v>
      </c>
      <c r="I463" s="17">
        <f t="shared" si="64"/>
        <v>0</v>
      </c>
      <c r="J463" s="17">
        <f>SUM($H$27:$H463)</f>
        <v>-162539.7222222219</v>
      </c>
      <c r="K463" s="16">
        <f t="shared" si="68"/>
        <v>0</v>
      </c>
    </row>
    <row r="464" spans="1:11" x14ac:dyDescent="0.25">
      <c r="A464" s="3">
        <f t="shared" si="65"/>
        <v>438</v>
      </c>
      <c r="B464" s="18">
        <f t="shared" si="60"/>
        <v>58137</v>
      </c>
      <c r="C464" s="17">
        <f t="shared" si="69"/>
        <v>-70833.33333333311</v>
      </c>
      <c r="D464" s="17">
        <f t="shared" si="66"/>
        <v>-600.69444444444207</v>
      </c>
      <c r="E464" s="19">
        <f t="shared" si="61"/>
        <v>0</v>
      </c>
      <c r="F464" s="17">
        <f t="shared" si="67"/>
        <v>-600.69444444444207</v>
      </c>
      <c r="G464" s="17">
        <f t="shared" si="62"/>
        <v>166.66666666666666</v>
      </c>
      <c r="H464" s="17">
        <f t="shared" si="63"/>
        <v>-767.3611111111087</v>
      </c>
      <c r="I464" s="17">
        <f t="shared" si="64"/>
        <v>0</v>
      </c>
      <c r="J464" s="17">
        <f>SUM($H$27:$H464)</f>
        <v>-163307.08333333299</v>
      </c>
      <c r="K464" s="16">
        <f t="shared" si="68"/>
        <v>0</v>
      </c>
    </row>
    <row r="465" spans="1:11" x14ac:dyDescent="0.25">
      <c r="A465" s="3">
        <f t="shared" si="65"/>
        <v>439</v>
      </c>
      <c r="B465" s="18">
        <f t="shared" si="60"/>
        <v>58168</v>
      </c>
      <c r="C465" s="17">
        <f t="shared" si="69"/>
        <v>-70999.999999999782</v>
      </c>
      <c r="D465" s="17">
        <f t="shared" si="66"/>
        <v>-602.49999999999773</v>
      </c>
      <c r="E465" s="19">
        <f t="shared" si="61"/>
        <v>0</v>
      </c>
      <c r="F465" s="17">
        <f t="shared" si="67"/>
        <v>-602.49999999999773</v>
      </c>
      <c r="G465" s="17">
        <f t="shared" si="62"/>
        <v>166.66666666666666</v>
      </c>
      <c r="H465" s="17">
        <f t="shared" si="63"/>
        <v>-769.16666666666436</v>
      </c>
      <c r="I465" s="17">
        <f t="shared" si="64"/>
        <v>0</v>
      </c>
      <c r="J465" s="17">
        <f>SUM($H$27:$H465)</f>
        <v>-164076.24999999965</v>
      </c>
      <c r="K465" s="16">
        <f t="shared" si="68"/>
        <v>0</v>
      </c>
    </row>
    <row r="466" spans="1:11" x14ac:dyDescent="0.25">
      <c r="A466" s="3">
        <f t="shared" si="65"/>
        <v>440</v>
      </c>
      <c r="B466" s="18">
        <f t="shared" si="60"/>
        <v>58198</v>
      </c>
      <c r="C466" s="17">
        <f t="shared" si="69"/>
        <v>-71166.666666666453</v>
      </c>
      <c r="D466" s="17">
        <f t="shared" si="66"/>
        <v>-604.30555555555327</v>
      </c>
      <c r="E466" s="19">
        <f t="shared" si="61"/>
        <v>0</v>
      </c>
      <c r="F466" s="17">
        <f t="shared" si="67"/>
        <v>-604.30555555555327</v>
      </c>
      <c r="G466" s="17">
        <f t="shared" si="62"/>
        <v>166.66666666666666</v>
      </c>
      <c r="H466" s="17">
        <f t="shared" si="63"/>
        <v>-770.9722222222199</v>
      </c>
      <c r="I466" s="17">
        <f t="shared" si="64"/>
        <v>0</v>
      </c>
      <c r="J466" s="17">
        <f>SUM($H$27:$H466)</f>
        <v>-164847.22222222187</v>
      </c>
      <c r="K466" s="16">
        <f t="shared" si="68"/>
        <v>0</v>
      </c>
    </row>
    <row r="467" spans="1:11" x14ac:dyDescent="0.25">
      <c r="A467" s="3">
        <f t="shared" si="65"/>
        <v>441</v>
      </c>
      <c r="B467" s="18">
        <f t="shared" si="60"/>
        <v>58229</v>
      </c>
      <c r="C467" s="17">
        <f t="shared" si="69"/>
        <v>-71333.333333333125</v>
      </c>
      <c r="D467" s="17">
        <f t="shared" si="66"/>
        <v>-606.11111111110893</v>
      </c>
      <c r="E467" s="19">
        <f t="shared" si="61"/>
        <v>0</v>
      </c>
      <c r="F467" s="17">
        <f t="shared" si="67"/>
        <v>-606.11111111110893</v>
      </c>
      <c r="G467" s="17">
        <f t="shared" si="62"/>
        <v>166.66666666666666</v>
      </c>
      <c r="H467" s="17">
        <f t="shared" si="63"/>
        <v>-772.77777777777555</v>
      </c>
      <c r="I467" s="17">
        <f t="shared" si="64"/>
        <v>0</v>
      </c>
      <c r="J467" s="17">
        <f>SUM($H$27:$H467)</f>
        <v>-165619.99999999965</v>
      </c>
      <c r="K467" s="16">
        <f t="shared" si="68"/>
        <v>0</v>
      </c>
    </row>
    <row r="468" spans="1:11" x14ac:dyDescent="0.25">
      <c r="A468" s="3">
        <f t="shared" si="65"/>
        <v>442</v>
      </c>
      <c r="B468" s="18">
        <f t="shared" si="60"/>
        <v>58259</v>
      </c>
      <c r="C468" s="17">
        <f t="shared" si="69"/>
        <v>-71499.999999999796</v>
      </c>
      <c r="D468" s="17">
        <f t="shared" si="66"/>
        <v>-607.91666666666447</v>
      </c>
      <c r="E468" s="19">
        <f t="shared" si="61"/>
        <v>0</v>
      </c>
      <c r="F468" s="17">
        <f t="shared" si="67"/>
        <v>-607.91666666666447</v>
      </c>
      <c r="G468" s="17">
        <f t="shared" si="62"/>
        <v>166.66666666666666</v>
      </c>
      <c r="H468" s="17">
        <f t="shared" si="63"/>
        <v>-774.5833333333311</v>
      </c>
      <c r="I468" s="17">
        <f t="shared" si="64"/>
        <v>0</v>
      </c>
      <c r="J468" s="17">
        <f>SUM($H$27:$H468)</f>
        <v>-166394.58333333299</v>
      </c>
      <c r="K468" s="16">
        <f t="shared" si="68"/>
        <v>0</v>
      </c>
    </row>
    <row r="469" spans="1:11" x14ac:dyDescent="0.25">
      <c r="A469" s="3">
        <f t="shared" si="65"/>
        <v>443</v>
      </c>
      <c r="B469" s="18">
        <f t="shared" si="60"/>
        <v>58290</v>
      </c>
      <c r="C469" s="17">
        <f t="shared" si="69"/>
        <v>-71666.666666666468</v>
      </c>
      <c r="D469" s="17">
        <f t="shared" si="66"/>
        <v>-609.72222222222013</v>
      </c>
      <c r="E469" s="19">
        <f t="shared" si="61"/>
        <v>0</v>
      </c>
      <c r="F469" s="17">
        <f t="shared" si="67"/>
        <v>-609.72222222222013</v>
      </c>
      <c r="G469" s="17">
        <f t="shared" si="62"/>
        <v>166.66666666666666</v>
      </c>
      <c r="H469" s="17">
        <f t="shared" si="63"/>
        <v>-776.38888888888675</v>
      </c>
      <c r="I469" s="17">
        <f t="shared" si="64"/>
        <v>0</v>
      </c>
      <c r="J469" s="17">
        <f>SUM($H$27:$H469)</f>
        <v>-167170.97222222187</v>
      </c>
      <c r="K469" s="16">
        <f t="shared" si="68"/>
        <v>0</v>
      </c>
    </row>
    <row r="470" spans="1:11" x14ac:dyDescent="0.25">
      <c r="A470" s="3">
        <f t="shared" si="65"/>
        <v>444</v>
      </c>
      <c r="B470" s="18">
        <f t="shared" si="60"/>
        <v>58321</v>
      </c>
      <c r="C470" s="17">
        <f t="shared" si="69"/>
        <v>-71833.333333333139</v>
      </c>
      <c r="D470" s="17">
        <f t="shared" si="66"/>
        <v>-611.52777777777578</v>
      </c>
      <c r="E470" s="19">
        <f t="shared" si="61"/>
        <v>0</v>
      </c>
      <c r="F470" s="17">
        <f t="shared" si="67"/>
        <v>-611.52777777777578</v>
      </c>
      <c r="G470" s="17">
        <f t="shared" si="62"/>
        <v>166.66666666666666</v>
      </c>
      <c r="H470" s="17">
        <f t="shared" si="63"/>
        <v>-778.19444444444241</v>
      </c>
      <c r="I470" s="17">
        <f t="shared" si="64"/>
        <v>0</v>
      </c>
      <c r="J470" s="17">
        <f>SUM($H$27:$H470)</f>
        <v>-167949.16666666631</v>
      </c>
      <c r="K470" s="16">
        <f t="shared" si="68"/>
        <v>0</v>
      </c>
    </row>
    <row r="471" spans="1:11" x14ac:dyDescent="0.25">
      <c r="A471" s="3">
        <f t="shared" si="65"/>
        <v>445</v>
      </c>
      <c r="B471" s="18">
        <f t="shared" si="60"/>
        <v>58351</v>
      </c>
      <c r="C471" s="17">
        <f t="shared" si="69"/>
        <v>-71999.999999999811</v>
      </c>
      <c r="D471" s="17">
        <f t="shared" si="66"/>
        <v>-613.33333333333132</v>
      </c>
      <c r="E471" s="19">
        <f t="shared" si="61"/>
        <v>0</v>
      </c>
      <c r="F471" s="17">
        <f t="shared" si="67"/>
        <v>-613.33333333333132</v>
      </c>
      <c r="G471" s="17">
        <f t="shared" si="62"/>
        <v>166.66666666666666</v>
      </c>
      <c r="H471" s="17">
        <f t="shared" si="63"/>
        <v>-779.99999999999795</v>
      </c>
      <c r="I471" s="17">
        <f t="shared" si="64"/>
        <v>0</v>
      </c>
      <c r="J471" s="17">
        <f>SUM($H$27:$H471)</f>
        <v>-168729.16666666631</v>
      </c>
      <c r="K471" s="16">
        <f t="shared" si="68"/>
        <v>0</v>
      </c>
    </row>
    <row r="472" spans="1:11" x14ac:dyDescent="0.25">
      <c r="A472" s="3">
        <f t="shared" si="65"/>
        <v>446</v>
      </c>
      <c r="B472" s="18">
        <f t="shared" si="60"/>
        <v>58382</v>
      </c>
      <c r="C472" s="17">
        <f t="shared" si="69"/>
        <v>-72166.666666666482</v>
      </c>
      <c r="D472" s="17">
        <f t="shared" si="66"/>
        <v>-615.13888888888698</v>
      </c>
      <c r="E472" s="19">
        <f t="shared" si="61"/>
        <v>0</v>
      </c>
      <c r="F472" s="17">
        <f t="shared" si="67"/>
        <v>-615.13888888888698</v>
      </c>
      <c r="G472" s="17">
        <f t="shared" si="62"/>
        <v>166.66666666666666</v>
      </c>
      <c r="H472" s="17">
        <f t="shared" si="63"/>
        <v>-781.80555555555361</v>
      </c>
      <c r="I472" s="17">
        <f t="shared" si="64"/>
        <v>0</v>
      </c>
      <c r="J472" s="17">
        <f>SUM($H$27:$H472)</f>
        <v>-169510.97222222187</v>
      </c>
      <c r="K472" s="16">
        <f t="shared" si="68"/>
        <v>0</v>
      </c>
    </row>
    <row r="473" spans="1:11" x14ac:dyDescent="0.25">
      <c r="A473" s="3">
        <f t="shared" si="65"/>
        <v>447</v>
      </c>
      <c r="B473" s="18">
        <f t="shared" si="60"/>
        <v>58412</v>
      </c>
      <c r="C473" s="17">
        <f t="shared" si="69"/>
        <v>-72333.333333333154</v>
      </c>
      <c r="D473" s="17">
        <f t="shared" si="66"/>
        <v>-616.94444444444252</v>
      </c>
      <c r="E473" s="19">
        <f t="shared" si="61"/>
        <v>0</v>
      </c>
      <c r="F473" s="17">
        <f t="shared" si="67"/>
        <v>-616.94444444444252</v>
      </c>
      <c r="G473" s="17">
        <f t="shared" si="62"/>
        <v>166.66666666666666</v>
      </c>
      <c r="H473" s="17">
        <f t="shared" si="63"/>
        <v>-783.61111111110915</v>
      </c>
      <c r="I473" s="17">
        <f t="shared" si="64"/>
        <v>0</v>
      </c>
      <c r="J473" s="17">
        <f>SUM($H$27:$H473)</f>
        <v>-170294.58333333296</v>
      </c>
      <c r="K473" s="16">
        <f t="shared" si="68"/>
        <v>0</v>
      </c>
    </row>
    <row r="474" spans="1:11" x14ac:dyDescent="0.25">
      <c r="A474" s="3">
        <f t="shared" si="65"/>
        <v>448</v>
      </c>
      <c r="B474" s="18">
        <f t="shared" si="60"/>
        <v>58443</v>
      </c>
      <c r="C474" s="17">
        <f t="shared" si="69"/>
        <v>-72499.999999999825</v>
      </c>
      <c r="D474" s="17">
        <f t="shared" si="66"/>
        <v>-618.74999999999818</v>
      </c>
      <c r="E474" s="19">
        <f t="shared" si="61"/>
        <v>0</v>
      </c>
      <c r="F474" s="17">
        <f t="shared" si="67"/>
        <v>-618.74999999999818</v>
      </c>
      <c r="G474" s="17">
        <f t="shared" si="62"/>
        <v>166.66666666666666</v>
      </c>
      <c r="H474" s="17">
        <f t="shared" si="63"/>
        <v>-785.41666666666481</v>
      </c>
      <c r="I474" s="17">
        <f t="shared" si="64"/>
        <v>0</v>
      </c>
      <c r="J474" s="17">
        <f>SUM($H$27:$H474)</f>
        <v>-171079.99999999962</v>
      </c>
      <c r="K474" s="16">
        <f t="shared" si="68"/>
        <v>0</v>
      </c>
    </row>
    <row r="475" spans="1:11" x14ac:dyDescent="0.25">
      <c r="A475" s="3">
        <f t="shared" si="65"/>
        <v>449</v>
      </c>
      <c r="B475" s="18">
        <f t="shared" ref="B475:B506" si="70">IF(Núm_de_pago&lt;&gt;"",DATE(YEAR(Inicio_prestamo),MONTH(Inicio_prestamo)+(Núm_de_pago)*12/Núm_pagos_al_año,DAY(Inicio_prestamo)),"")</f>
        <v>58474</v>
      </c>
      <c r="C475" s="17">
        <f t="shared" si="69"/>
        <v>-72666.666666666497</v>
      </c>
      <c r="D475" s="17">
        <f t="shared" si="66"/>
        <v>-620.55555555555384</v>
      </c>
      <c r="E475" s="19">
        <f t="shared" ref="E475:E506" si="71">IF(AND(Núm_de_pago&lt;&gt;"",Pago_progr+Pagos_adicionales_programados&lt;Saldo_inicial),Pagos_adicionales_programados,IF(AND(Núm_de_pago&lt;&gt;"",Saldo_inicial-Pago_progr&gt;0),Saldo_inicial-Pago_progr,IF(Núm_de_pago&lt;&gt;"",0,"")))</f>
        <v>0</v>
      </c>
      <c r="F475" s="17">
        <f t="shared" si="67"/>
        <v>-620.55555555555384</v>
      </c>
      <c r="G475" s="17">
        <f t="shared" ref="G475:G506" si="72">+Importe_del_préstamo/(Años_préstamo*Núm_pagos_al_año)</f>
        <v>166.66666666666666</v>
      </c>
      <c r="H475" s="17">
        <f t="shared" ref="H475:H506" si="73">C475*(Tasa_de_interés/Núm_pagos_al_año)</f>
        <v>-787.22222222222047</v>
      </c>
      <c r="I475" s="17">
        <f t="shared" ref="I475:I506" si="74">IF(AND(Núm_de_pago&lt;&gt;"",Pago_progr+Pago_adicional&lt;Saldo_inicial),Saldo_inicial-Capital,IF(Núm_de_pago&lt;&gt;"",0,""))</f>
        <v>0</v>
      </c>
      <c r="J475" s="17">
        <f>SUM($H$27:$H475)</f>
        <v>-171867.22222222184</v>
      </c>
      <c r="K475" s="16">
        <f t="shared" si="68"/>
        <v>0</v>
      </c>
    </row>
    <row r="476" spans="1:11" x14ac:dyDescent="0.25">
      <c r="A476" s="3">
        <f t="shared" ref="A476:A506" si="75">IF(Valores_especificados,A475+1,"")</f>
        <v>450</v>
      </c>
      <c r="B476" s="18">
        <f t="shared" si="70"/>
        <v>58503</v>
      </c>
      <c r="C476" s="17">
        <f t="shared" si="69"/>
        <v>-72833.333333333168</v>
      </c>
      <c r="D476" s="17">
        <f t="shared" ref="D476:D506" si="76">+G476+H476</f>
        <v>-622.36111111110938</v>
      </c>
      <c r="E476" s="19">
        <f t="shared" si="71"/>
        <v>0</v>
      </c>
      <c r="F476" s="17">
        <f t="shared" ref="F476:F506" si="77">+H476+G476</f>
        <v>-622.36111111110938</v>
      </c>
      <c r="G476" s="17">
        <f t="shared" si="72"/>
        <v>166.66666666666666</v>
      </c>
      <c r="H476" s="17">
        <f t="shared" si="73"/>
        <v>-789.02777777777601</v>
      </c>
      <c r="I476" s="17">
        <f t="shared" si="74"/>
        <v>0</v>
      </c>
      <c r="J476" s="17">
        <f>SUM($H$27:$H476)</f>
        <v>-172656.24999999962</v>
      </c>
      <c r="K476" s="16">
        <f t="shared" ref="K476:K506" si="78">IF(H476&lt;=0,0,(G476+H476))</f>
        <v>0</v>
      </c>
    </row>
    <row r="477" spans="1:11" x14ac:dyDescent="0.25">
      <c r="A477" s="3">
        <f t="shared" si="75"/>
        <v>451</v>
      </c>
      <c r="B477" s="18">
        <f t="shared" si="70"/>
        <v>58534</v>
      </c>
      <c r="C477" s="17">
        <f t="shared" ref="C477:C506" si="79">+C476-G476</f>
        <v>-72999.99999999984</v>
      </c>
      <c r="D477" s="17">
        <f t="shared" si="76"/>
        <v>-624.16666666666504</v>
      </c>
      <c r="E477" s="19">
        <f t="shared" si="71"/>
        <v>0</v>
      </c>
      <c r="F477" s="17">
        <f t="shared" si="77"/>
        <v>-624.16666666666504</v>
      </c>
      <c r="G477" s="17">
        <f t="shared" si="72"/>
        <v>166.66666666666666</v>
      </c>
      <c r="H477" s="17">
        <f t="shared" si="73"/>
        <v>-790.83333333333167</v>
      </c>
      <c r="I477" s="17">
        <f t="shared" si="74"/>
        <v>0</v>
      </c>
      <c r="J477" s="17">
        <f>SUM($H$27:$H477)</f>
        <v>-173447.08333333296</v>
      </c>
      <c r="K477" s="16">
        <f t="shared" si="78"/>
        <v>0</v>
      </c>
    </row>
    <row r="478" spans="1:11" x14ac:dyDescent="0.25">
      <c r="A478" s="3">
        <f t="shared" si="75"/>
        <v>452</v>
      </c>
      <c r="B478" s="18">
        <f t="shared" si="70"/>
        <v>58564</v>
      </c>
      <c r="C478" s="17">
        <f t="shared" si="79"/>
        <v>-73166.666666666511</v>
      </c>
      <c r="D478" s="17">
        <f t="shared" si="76"/>
        <v>-625.97222222222058</v>
      </c>
      <c r="E478" s="19">
        <f t="shared" si="71"/>
        <v>0</v>
      </c>
      <c r="F478" s="17">
        <f t="shared" si="77"/>
        <v>-625.97222222222058</v>
      </c>
      <c r="G478" s="17">
        <f t="shared" si="72"/>
        <v>166.66666666666666</v>
      </c>
      <c r="H478" s="17">
        <f t="shared" si="73"/>
        <v>-792.63888888888721</v>
      </c>
      <c r="I478" s="17">
        <f t="shared" si="74"/>
        <v>0</v>
      </c>
      <c r="J478" s="17">
        <f>SUM($H$27:$H478)</f>
        <v>-174239.72222222184</v>
      </c>
      <c r="K478" s="16">
        <f t="shared" si="78"/>
        <v>0</v>
      </c>
    </row>
    <row r="479" spans="1:11" x14ac:dyDescent="0.25">
      <c r="A479" s="3">
        <f t="shared" si="75"/>
        <v>453</v>
      </c>
      <c r="B479" s="18">
        <f t="shared" si="70"/>
        <v>58595</v>
      </c>
      <c r="C479" s="17">
        <f t="shared" si="79"/>
        <v>-73333.333333333183</v>
      </c>
      <c r="D479" s="17">
        <f t="shared" si="76"/>
        <v>-627.77777777777624</v>
      </c>
      <c r="E479" s="19">
        <f t="shared" si="71"/>
        <v>0</v>
      </c>
      <c r="F479" s="17">
        <f t="shared" si="77"/>
        <v>-627.77777777777624</v>
      </c>
      <c r="G479" s="17">
        <f t="shared" si="72"/>
        <v>166.66666666666666</v>
      </c>
      <c r="H479" s="17">
        <f t="shared" si="73"/>
        <v>-794.44444444444287</v>
      </c>
      <c r="I479" s="17">
        <f t="shared" si="74"/>
        <v>0</v>
      </c>
      <c r="J479" s="17">
        <f>SUM($H$27:$H479)</f>
        <v>-175034.16666666628</v>
      </c>
      <c r="K479" s="16">
        <f t="shared" si="78"/>
        <v>0</v>
      </c>
    </row>
    <row r="480" spans="1:11" x14ac:dyDescent="0.25">
      <c r="A480" s="3">
        <f t="shared" si="75"/>
        <v>454</v>
      </c>
      <c r="B480" s="18">
        <f t="shared" si="70"/>
        <v>58625</v>
      </c>
      <c r="C480" s="17">
        <f t="shared" si="79"/>
        <v>-73499.999999999854</v>
      </c>
      <c r="D480" s="17">
        <f t="shared" si="76"/>
        <v>-629.58333333333178</v>
      </c>
      <c r="E480" s="19">
        <f t="shared" si="71"/>
        <v>0</v>
      </c>
      <c r="F480" s="17">
        <f t="shared" si="77"/>
        <v>-629.58333333333178</v>
      </c>
      <c r="G480" s="17">
        <f t="shared" si="72"/>
        <v>166.66666666666666</v>
      </c>
      <c r="H480" s="17">
        <f t="shared" si="73"/>
        <v>-796.24999999999841</v>
      </c>
      <c r="I480" s="17">
        <f t="shared" si="74"/>
        <v>0</v>
      </c>
      <c r="J480" s="17">
        <f>SUM($H$27:$H480)</f>
        <v>-175830.41666666628</v>
      </c>
      <c r="K480" s="16">
        <f t="shared" si="78"/>
        <v>0</v>
      </c>
    </row>
    <row r="481" spans="1:11" x14ac:dyDescent="0.25">
      <c r="A481" s="3">
        <f t="shared" si="75"/>
        <v>455</v>
      </c>
      <c r="B481" s="18">
        <f t="shared" si="70"/>
        <v>58656</v>
      </c>
      <c r="C481" s="17">
        <f t="shared" si="79"/>
        <v>-73666.666666666526</v>
      </c>
      <c r="D481" s="17">
        <f t="shared" si="76"/>
        <v>-631.38888888888744</v>
      </c>
      <c r="E481" s="19">
        <f t="shared" si="71"/>
        <v>0</v>
      </c>
      <c r="F481" s="17">
        <f t="shared" si="77"/>
        <v>-631.38888888888744</v>
      </c>
      <c r="G481" s="17">
        <f t="shared" si="72"/>
        <v>166.66666666666666</v>
      </c>
      <c r="H481" s="17">
        <f t="shared" si="73"/>
        <v>-798.05555555555406</v>
      </c>
      <c r="I481" s="17">
        <f t="shared" si="74"/>
        <v>0</v>
      </c>
      <c r="J481" s="17">
        <f>SUM($H$27:$H481)</f>
        <v>-176628.47222222184</v>
      </c>
      <c r="K481" s="16">
        <f t="shared" si="78"/>
        <v>0</v>
      </c>
    </row>
    <row r="482" spans="1:11" x14ac:dyDescent="0.25">
      <c r="A482" s="3">
        <f t="shared" si="75"/>
        <v>456</v>
      </c>
      <c r="B482" s="18">
        <f t="shared" si="70"/>
        <v>58687</v>
      </c>
      <c r="C482" s="17">
        <f t="shared" si="79"/>
        <v>-73833.333333333198</v>
      </c>
      <c r="D482" s="17">
        <f t="shared" si="76"/>
        <v>-633.19444444444309</v>
      </c>
      <c r="E482" s="19">
        <f t="shared" si="71"/>
        <v>0</v>
      </c>
      <c r="F482" s="17">
        <f t="shared" si="77"/>
        <v>-633.19444444444309</v>
      </c>
      <c r="G482" s="17">
        <f t="shared" si="72"/>
        <v>166.66666666666666</v>
      </c>
      <c r="H482" s="17">
        <f t="shared" si="73"/>
        <v>-799.86111111110972</v>
      </c>
      <c r="I482" s="17">
        <f t="shared" si="74"/>
        <v>0</v>
      </c>
      <c r="J482" s="17">
        <f>SUM($H$27:$H482)</f>
        <v>-177428.33333333296</v>
      </c>
      <c r="K482" s="16">
        <f t="shared" si="78"/>
        <v>0</v>
      </c>
    </row>
    <row r="483" spans="1:11" x14ac:dyDescent="0.25">
      <c r="A483" s="3">
        <f t="shared" si="75"/>
        <v>457</v>
      </c>
      <c r="B483" s="18">
        <f t="shared" si="70"/>
        <v>58717</v>
      </c>
      <c r="C483" s="17">
        <f t="shared" si="79"/>
        <v>-73999.999999999869</v>
      </c>
      <c r="D483" s="17">
        <f t="shared" si="76"/>
        <v>-634.99999999999864</v>
      </c>
      <c r="E483" s="19">
        <f t="shared" si="71"/>
        <v>0</v>
      </c>
      <c r="F483" s="17">
        <f t="shared" si="77"/>
        <v>-634.99999999999864</v>
      </c>
      <c r="G483" s="17">
        <f t="shared" si="72"/>
        <v>166.66666666666666</v>
      </c>
      <c r="H483" s="17">
        <f t="shared" si="73"/>
        <v>-801.66666666666526</v>
      </c>
      <c r="I483" s="17">
        <f t="shared" si="74"/>
        <v>0</v>
      </c>
      <c r="J483" s="17">
        <f>SUM($H$27:$H483)</f>
        <v>-178229.99999999962</v>
      </c>
      <c r="K483" s="16">
        <f t="shared" si="78"/>
        <v>0</v>
      </c>
    </row>
    <row r="484" spans="1:11" x14ac:dyDescent="0.25">
      <c r="A484" s="3">
        <f t="shared" si="75"/>
        <v>458</v>
      </c>
      <c r="B484" s="18">
        <f t="shared" si="70"/>
        <v>58748</v>
      </c>
      <c r="C484" s="17">
        <f t="shared" si="79"/>
        <v>-74166.666666666541</v>
      </c>
      <c r="D484" s="17">
        <f t="shared" si="76"/>
        <v>-636.80555555555429</v>
      </c>
      <c r="E484" s="19">
        <f t="shared" si="71"/>
        <v>0</v>
      </c>
      <c r="F484" s="17">
        <f t="shared" si="77"/>
        <v>-636.80555555555429</v>
      </c>
      <c r="G484" s="17">
        <f t="shared" si="72"/>
        <v>166.66666666666666</v>
      </c>
      <c r="H484" s="17">
        <f t="shared" si="73"/>
        <v>-803.47222222222092</v>
      </c>
      <c r="I484" s="17">
        <f t="shared" si="74"/>
        <v>0</v>
      </c>
      <c r="J484" s="17">
        <f>SUM($H$27:$H484)</f>
        <v>-179033.47222222184</v>
      </c>
      <c r="K484" s="16">
        <f t="shared" si="78"/>
        <v>0</v>
      </c>
    </row>
    <row r="485" spans="1:11" x14ac:dyDescent="0.25">
      <c r="A485" s="3">
        <f t="shared" si="75"/>
        <v>459</v>
      </c>
      <c r="B485" s="18">
        <f t="shared" si="70"/>
        <v>58778</v>
      </c>
      <c r="C485" s="17">
        <f t="shared" si="79"/>
        <v>-74333.333333333212</v>
      </c>
      <c r="D485" s="17">
        <f t="shared" si="76"/>
        <v>-638.61111111110984</v>
      </c>
      <c r="E485" s="19">
        <f t="shared" si="71"/>
        <v>0</v>
      </c>
      <c r="F485" s="17">
        <f t="shared" si="77"/>
        <v>-638.61111111110984</v>
      </c>
      <c r="G485" s="17">
        <f t="shared" si="72"/>
        <v>166.66666666666666</v>
      </c>
      <c r="H485" s="17">
        <f t="shared" si="73"/>
        <v>-805.27777777777646</v>
      </c>
      <c r="I485" s="17">
        <f t="shared" si="74"/>
        <v>0</v>
      </c>
      <c r="J485" s="17">
        <f>SUM($H$27:$H485)</f>
        <v>-179838.74999999962</v>
      </c>
      <c r="K485" s="16">
        <f t="shared" si="78"/>
        <v>0</v>
      </c>
    </row>
    <row r="486" spans="1:11" x14ac:dyDescent="0.25">
      <c r="A486" s="3">
        <f t="shared" si="75"/>
        <v>460</v>
      </c>
      <c r="B486" s="18">
        <f t="shared" si="70"/>
        <v>58809</v>
      </c>
      <c r="C486" s="17">
        <f t="shared" si="79"/>
        <v>-74499.999999999884</v>
      </c>
      <c r="D486" s="17">
        <f t="shared" si="76"/>
        <v>-640.41666666666549</v>
      </c>
      <c r="E486" s="19">
        <f t="shared" si="71"/>
        <v>0</v>
      </c>
      <c r="F486" s="17">
        <f t="shared" si="77"/>
        <v>-640.41666666666549</v>
      </c>
      <c r="G486" s="17">
        <f t="shared" si="72"/>
        <v>166.66666666666666</v>
      </c>
      <c r="H486" s="17">
        <f t="shared" si="73"/>
        <v>-807.08333333333212</v>
      </c>
      <c r="I486" s="17">
        <f t="shared" si="74"/>
        <v>0</v>
      </c>
      <c r="J486" s="17">
        <f>SUM($H$27:$H486)</f>
        <v>-180645.83333333296</v>
      </c>
      <c r="K486" s="16">
        <f t="shared" si="78"/>
        <v>0</v>
      </c>
    </row>
    <row r="487" spans="1:11" x14ac:dyDescent="0.25">
      <c r="A487" s="3">
        <f t="shared" si="75"/>
        <v>461</v>
      </c>
      <c r="B487" s="18">
        <f t="shared" si="70"/>
        <v>58840</v>
      </c>
      <c r="C487" s="17">
        <f t="shared" si="79"/>
        <v>-74666.666666666555</v>
      </c>
      <c r="D487" s="17">
        <f t="shared" si="76"/>
        <v>-642.22222222222103</v>
      </c>
      <c r="E487" s="19">
        <f t="shared" si="71"/>
        <v>0</v>
      </c>
      <c r="F487" s="17">
        <f t="shared" si="77"/>
        <v>-642.22222222222103</v>
      </c>
      <c r="G487" s="17">
        <f t="shared" si="72"/>
        <v>166.66666666666666</v>
      </c>
      <c r="H487" s="17">
        <f t="shared" si="73"/>
        <v>-808.88888888888766</v>
      </c>
      <c r="I487" s="17">
        <f t="shared" si="74"/>
        <v>0</v>
      </c>
      <c r="J487" s="17">
        <f>SUM($H$27:$H487)</f>
        <v>-181454.72222222184</v>
      </c>
      <c r="K487" s="16">
        <f t="shared" si="78"/>
        <v>0</v>
      </c>
    </row>
    <row r="488" spans="1:11" x14ac:dyDescent="0.25">
      <c r="A488" s="3">
        <f t="shared" si="75"/>
        <v>462</v>
      </c>
      <c r="B488" s="18">
        <f t="shared" si="70"/>
        <v>58868</v>
      </c>
      <c r="C488" s="17">
        <f t="shared" si="79"/>
        <v>-74833.333333333227</v>
      </c>
      <c r="D488" s="17">
        <f t="shared" si="76"/>
        <v>-644.02777777777669</v>
      </c>
      <c r="E488" s="19">
        <f t="shared" si="71"/>
        <v>0</v>
      </c>
      <c r="F488" s="17">
        <f t="shared" si="77"/>
        <v>-644.02777777777669</v>
      </c>
      <c r="G488" s="17">
        <f t="shared" si="72"/>
        <v>166.66666666666666</v>
      </c>
      <c r="H488" s="17">
        <f t="shared" si="73"/>
        <v>-810.69444444444332</v>
      </c>
      <c r="I488" s="17">
        <f t="shared" si="74"/>
        <v>0</v>
      </c>
      <c r="J488" s="17">
        <f>SUM($H$27:$H488)</f>
        <v>-182265.41666666628</v>
      </c>
      <c r="K488" s="16">
        <f t="shared" si="78"/>
        <v>0</v>
      </c>
    </row>
    <row r="489" spans="1:11" x14ac:dyDescent="0.25">
      <c r="A489" s="3">
        <f t="shared" si="75"/>
        <v>463</v>
      </c>
      <c r="B489" s="18">
        <f t="shared" si="70"/>
        <v>58899</v>
      </c>
      <c r="C489" s="17">
        <f t="shared" si="79"/>
        <v>-74999.999999999898</v>
      </c>
      <c r="D489" s="17">
        <f t="shared" si="76"/>
        <v>-645.83333333333235</v>
      </c>
      <c r="E489" s="19">
        <f t="shared" si="71"/>
        <v>0</v>
      </c>
      <c r="F489" s="17">
        <f t="shared" si="77"/>
        <v>-645.83333333333235</v>
      </c>
      <c r="G489" s="17">
        <f t="shared" si="72"/>
        <v>166.66666666666666</v>
      </c>
      <c r="H489" s="17">
        <f t="shared" si="73"/>
        <v>-812.49999999999898</v>
      </c>
      <c r="I489" s="17">
        <f t="shared" si="74"/>
        <v>0</v>
      </c>
      <c r="J489" s="17">
        <f>SUM($H$27:$H489)</f>
        <v>-183077.91666666628</v>
      </c>
      <c r="K489" s="16">
        <f t="shared" si="78"/>
        <v>0</v>
      </c>
    </row>
    <row r="490" spans="1:11" x14ac:dyDescent="0.25">
      <c r="A490" s="3">
        <f t="shared" si="75"/>
        <v>464</v>
      </c>
      <c r="B490" s="18">
        <f t="shared" si="70"/>
        <v>58929</v>
      </c>
      <c r="C490" s="17">
        <f t="shared" si="79"/>
        <v>-75166.66666666657</v>
      </c>
      <c r="D490" s="17">
        <f t="shared" si="76"/>
        <v>-647.63888888888789</v>
      </c>
      <c r="E490" s="19">
        <f t="shared" si="71"/>
        <v>0</v>
      </c>
      <c r="F490" s="17">
        <f t="shared" si="77"/>
        <v>-647.63888888888789</v>
      </c>
      <c r="G490" s="17">
        <f t="shared" si="72"/>
        <v>166.66666666666666</v>
      </c>
      <c r="H490" s="17">
        <f t="shared" si="73"/>
        <v>-814.30555555555452</v>
      </c>
      <c r="I490" s="17">
        <f t="shared" si="74"/>
        <v>0</v>
      </c>
      <c r="J490" s="17">
        <f>SUM($H$27:$H490)</f>
        <v>-183892.22222222184</v>
      </c>
      <c r="K490" s="16">
        <f t="shared" si="78"/>
        <v>0</v>
      </c>
    </row>
    <row r="491" spans="1:11" x14ac:dyDescent="0.25">
      <c r="A491" s="3">
        <f t="shared" si="75"/>
        <v>465</v>
      </c>
      <c r="B491" s="18">
        <f t="shared" si="70"/>
        <v>58960</v>
      </c>
      <c r="C491" s="17">
        <f t="shared" si="79"/>
        <v>-75333.333333333241</v>
      </c>
      <c r="D491" s="17">
        <f t="shared" si="76"/>
        <v>-649.44444444444355</v>
      </c>
      <c r="E491" s="19">
        <f t="shared" si="71"/>
        <v>0</v>
      </c>
      <c r="F491" s="17">
        <f t="shared" si="77"/>
        <v>-649.44444444444355</v>
      </c>
      <c r="G491" s="17">
        <f t="shared" si="72"/>
        <v>166.66666666666666</v>
      </c>
      <c r="H491" s="17">
        <f t="shared" si="73"/>
        <v>-816.11111111111018</v>
      </c>
      <c r="I491" s="17">
        <f t="shared" si="74"/>
        <v>0</v>
      </c>
      <c r="J491" s="17">
        <f>SUM($H$27:$H491)</f>
        <v>-184708.33333333296</v>
      </c>
      <c r="K491" s="16">
        <f t="shared" si="78"/>
        <v>0</v>
      </c>
    </row>
    <row r="492" spans="1:11" x14ac:dyDescent="0.25">
      <c r="A492" s="3">
        <f t="shared" si="75"/>
        <v>466</v>
      </c>
      <c r="B492" s="18">
        <f t="shared" si="70"/>
        <v>58990</v>
      </c>
      <c r="C492" s="17">
        <f t="shared" si="79"/>
        <v>-75499.999999999913</v>
      </c>
      <c r="D492" s="17">
        <f t="shared" si="76"/>
        <v>-651.24999999999909</v>
      </c>
      <c r="E492" s="19">
        <f t="shared" si="71"/>
        <v>0</v>
      </c>
      <c r="F492" s="17">
        <f t="shared" si="77"/>
        <v>-651.24999999999909</v>
      </c>
      <c r="G492" s="17">
        <f t="shared" si="72"/>
        <v>166.66666666666666</v>
      </c>
      <c r="H492" s="17">
        <f t="shared" si="73"/>
        <v>-817.91666666666572</v>
      </c>
      <c r="I492" s="17">
        <f t="shared" si="74"/>
        <v>0</v>
      </c>
      <c r="J492" s="17">
        <f>SUM($H$27:$H492)</f>
        <v>-185526.24999999962</v>
      </c>
      <c r="K492" s="16">
        <f t="shared" si="78"/>
        <v>0</v>
      </c>
    </row>
    <row r="493" spans="1:11" x14ac:dyDescent="0.25">
      <c r="A493" s="3">
        <f t="shared" si="75"/>
        <v>467</v>
      </c>
      <c r="B493" s="18">
        <f t="shared" si="70"/>
        <v>59021</v>
      </c>
      <c r="C493" s="17">
        <f t="shared" si="79"/>
        <v>-75666.666666666584</v>
      </c>
      <c r="D493" s="17">
        <f t="shared" si="76"/>
        <v>-653.05555555555475</v>
      </c>
      <c r="E493" s="19">
        <f t="shared" si="71"/>
        <v>0</v>
      </c>
      <c r="F493" s="17">
        <f t="shared" si="77"/>
        <v>-653.05555555555475</v>
      </c>
      <c r="G493" s="17">
        <f t="shared" si="72"/>
        <v>166.66666666666666</v>
      </c>
      <c r="H493" s="17">
        <f t="shared" si="73"/>
        <v>-819.72222222222138</v>
      </c>
      <c r="I493" s="17">
        <f t="shared" si="74"/>
        <v>0</v>
      </c>
      <c r="J493" s="17">
        <f>SUM($H$27:$H493)</f>
        <v>-186345.97222222184</v>
      </c>
      <c r="K493" s="16">
        <f t="shared" si="78"/>
        <v>0</v>
      </c>
    </row>
    <row r="494" spans="1:11" x14ac:dyDescent="0.25">
      <c r="A494" s="3">
        <f t="shared" si="75"/>
        <v>468</v>
      </c>
      <c r="B494" s="18">
        <f t="shared" si="70"/>
        <v>59052</v>
      </c>
      <c r="C494" s="17">
        <f t="shared" si="79"/>
        <v>-75833.333333333256</v>
      </c>
      <c r="D494" s="17">
        <f t="shared" si="76"/>
        <v>-654.86111111111029</v>
      </c>
      <c r="E494" s="19">
        <f t="shared" si="71"/>
        <v>0</v>
      </c>
      <c r="F494" s="17">
        <f t="shared" si="77"/>
        <v>-654.86111111111029</v>
      </c>
      <c r="G494" s="17">
        <f t="shared" si="72"/>
        <v>166.66666666666666</v>
      </c>
      <c r="H494" s="17">
        <f t="shared" si="73"/>
        <v>-821.52777777777692</v>
      </c>
      <c r="I494" s="17">
        <f t="shared" si="74"/>
        <v>0</v>
      </c>
      <c r="J494" s="17">
        <f>SUM($H$27:$H494)</f>
        <v>-187167.49999999962</v>
      </c>
      <c r="K494" s="16">
        <f t="shared" si="78"/>
        <v>0</v>
      </c>
    </row>
    <row r="495" spans="1:11" x14ac:dyDescent="0.25">
      <c r="A495" s="3">
        <f t="shared" si="75"/>
        <v>469</v>
      </c>
      <c r="B495" s="18">
        <f t="shared" si="70"/>
        <v>59082</v>
      </c>
      <c r="C495" s="17">
        <f t="shared" si="79"/>
        <v>-75999.999999999927</v>
      </c>
      <c r="D495" s="17">
        <f t="shared" si="76"/>
        <v>-656.66666666666595</v>
      </c>
      <c r="E495" s="19">
        <f t="shared" si="71"/>
        <v>0</v>
      </c>
      <c r="F495" s="17">
        <f t="shared" si="77"/>
        <v>-656.66666666666595</v>
      </c>
      <c r="G495" s="17">
        <f t="shared" si="72"/>
        <v>166.66666666666666</v>
      </c>
      <c r="H495" s="17">
        <f t="shared" si="73"/>
        <v>-823.33333333333258</v>
      </c>
      <c r="I495" s="17">
        <f t="shared" si="74"/>
        <v>0</v>
      </c>
      <c r="J495" s="17">
        <f>SUM($H$27:$H495)</f>
        <v>-187990.83333333296</v>
      </c>
      <c r="K495" s="16">
        <f t="shared" si="78"/>
        <v>0</v>
      </c>
    </row>
    <row r="496" spans="1:11" x14ac:dyDescent="0.25">
      <c r="A496" s="3">
        <f t="shared" si="75"/>
        <v>470</v>
      </c>
      <c r="B496" s="18">
        <f t="shared" si="70"/>
        <v>59113</v>
      </c>
      <c r="C496" s="17">
        <f t="shared" si="79"/>
        <v>-76166.666666666599</v>
      </c>
      <c r="D496" s="17">
        <f t="shared" si="76"/>
        <v>-658.4722222222216</v>
      </c>
      <c r="E496" s="19">
        <f t="shared" si="71"/>
        <v>0</v>
      </c>
      <c r="F496" s="17">
        <f t="shared" si="77"/>
        <v>-658.4722222222216</v>
      </c>
      <c r="G496" s="17">
        <f t="shared" si="72"/>
        <v>166.66666666666666</v>
      </c>
      <c r="H496" s="17">
        <f t="shared" si="73"/>
        <v>-825.13888888888823</v>
      </c>
      <c r="I496" s="17">
        <f t="shared" si="74"/>
        <v>0</v>
      </c>
      <c r="J496" s="17">
        <f>SUM($H$27:$H496)</f>
        <v>-188815.97222222184</v>
      </c>
      <c r="K496" s="16">
        <f t="shared" si="78"/>
        <v>0</v>
      </c>
    </row>
    <row r="497" spans="1:11" x14ac:dyDescent="0.25">
      <c r="A497" s="3">
        <f t="shared" si="75"/>
        <v>471</v>
      </c>
      <c r="B497" s="18">
        <f t="shared" si="70"/>
        <v>59143</v>
      </c>
      <c r="C497" s="17">
        <f t="shared" si="79"/>
        <v>-76333.33333333327</v>
      </c>
      <c r="D497" s="17">
        <f t="shared" si="76"/>
        <v>-660.27777777777715</v>
      </c>
      <c r="E497" s="19">
        <f t="shared" si="71"/>
        <v>0</v>
      </c>
      <c r="F497" s="17">
        <f t="shared" si="77"/>
        <v>-660.27777777777715</v>
      </c>
      <c r="G497" s="17">
        <f t="shared" si="72"/>
        <v>166.66666666666666</v>
      </c>
      <c r="H497" s="17">
        <f t="shared" si="73"/>
        <v>-826.94444444444377</v>
      </c>
      <c r="I497" s="17">
        <f t="shared" si="74"/>
        <v>0</v>
      </c>
      <c r="J497" s="17">
        <f>SUM($H$27:$H497)</f>
        <v>-189642.91666666628</v>
      </c>
      <c r="K497" s="16">
        <f t="shared" si="78"/>
        <v>0</v>
      </c>
    </row>
    <row r="498" spans="1:11" x14ac:dyDescent="0.25">
      <c r="A498" s="3">
        <f t="shared" si="75"/>
        <v>472</v>
      </c>
      <c r="B498" s="18">
        <f t="shared" si="70"/>
        <v>59174</v>
      </c>
      <c r="C498" s="17">
        <f t="shared" si="79"/>
        <v>-76499.999999999942</v>
      </c>
      <c r="D498" s="17">
        <f t="shared" si="76"/>
        <v>-662.0833333333328</v>
      </c>
      <c r="E498" s="19">
        <f t="shared" si="71"/>
        <v>0</v>
      </c>
      <c r="F498" s="17">
        <f t="shared" si="77"/>
        <v>-662.0833333333328</v>
      </c>
      <c r="G498" s="17">
        <f t="shared" si="72"/>
        <v>166.66666666666666</v>
      </c>
      <c r="H498" s="17">
        <f t="shared" si="73"/>
        <v>-828.74999999999943</v>
      </c>
      <c r="I498" s="17">
        <f t="shared" si="74"/>
        <v>0</v>
      </c>
      <c r="J498" s="17">
        <f>SUM($H$27:$H498)</f>
        <v>-190471.66666666628</v>
      </c>
      <c r="K498" s="16">
        <f t="shared" si="78"/>
        <v>0</v>
      </c>
    </row>
    <row r="499" spans="1:11" x14ac:dyDescent="0.25">
      <c r="A499" s="3">
        <f t="shared" si="75"/>
        <v>473</v>
      </c>
      <c r="B499" s="18">
        <f t="shared" si="70"/>
        <v>59205</v>
      </c>
      <c r="C499" s="17">
        <f t="shared" si="79"/>
        <v>-76666.666666666613</v>
      </c>
      <c r="D499" s="17">
        <f t="shared" si="76"/>
        <v>-663.88888888888835</v>
      </c>
      <c r="E499" s="19">
        <f t="shared" si="71"/>
        <v>0</v>
      </c>
      <c r="F499" s="17">
        <f t="shared" si="77"/>
        <v>-663.88888888888835</v>
      </c>
      <c r="G499" s="17">
        <f t="shared" si="72"/>
        <v>166.66666666666666</v>
      </c>
      <c r="H499" s="17">
        <f t="shared" si="73"/>
        <v>-830.55555555555497</v>
      </c>
      <c r="I499" s="17">
        <f t="shared" si="74"/>
        <v>0</v>
      </c>
      <c r="J499" s="17">
        <f>SUM($H$27:$H499)</f>
        <v>-191302.22222222184</v>
      </c>
      <c r="K499" s="16">
        <f t="shared" si="78"/>
        <v>0</v>
      </c>
    </row>
    <row r="500" spans="1:11" x14ac:dyDescent="0.25">
      <c r="A500" s="3">
        <f t="shared" si="75"/>
        <v>474</v>
      </c>
      <c r="B500" s="18">
        <f t="shared" si="70"/>
        <v>59233</v>
      </c>
      <c r="C500" s="17">
        <f t="shared" si="79"/>
        <v>-76833.333333333285</v>
      </c>
      <c r="D500" s="17">
        <f t="shared" si="76"/>
        <v>-665.694444444444</v>
      </c>
      <c r="E500" s="19">
        <f t="shared" si="71"/>
        <v>0</v>
      </c>
      <c r="F500" s="17">
        <f t="shared" si="77"/>
        <v>-665.694444444444</v>
      </c>
      <c r="G500" s="17">
        <f t="shared" si="72"/>
        <v>166.66666666666666</v>
      </c>
      <c r="H500" s="17">
        <f t="shared" si="73"/>
        <v>-832.36111111111063</v>
      </c>
      <c r="I500" s="17">
        <f t="shared" si="74"/>
        <v>0</v>
      </c>
      <c r="J500" s="17">
        <f>SUM($H$27:$H500)</f>
        <v>-192134.58333333296</v>
      </c>
      <c r="K500" s="16">
        <f t="shared" si="78"/>
        <v>0</v>
      </c>
    </row>
    <row r="501" spans="1:11" x14ac:dyDescent="0.25">
      <c r="A501" s="3">
        <f t="shared" si="75"/>
        <v>475</v>
      </c>
      <c r="B501" s="18">
        <f t="shared" si="70"/>
        <v>59264</v>
      </c>
      <c r="C501" s="17">
        <f t="shared" si="79"/>
        <v>-76999.999999999956</v>
      </c>
      <c r="D501" s="17">
        <f t="shared" si="76"/>
        <v>-667.49999999999955</v>
      </c>
      <c r="E501" s="19">
        <f t="shared" si="71"/>
        <v>0</v>
      </c>
      <c r="F501" s="17">
        <f t="shared" si="77"/>
        <v>-667.49999999999955</v>
      </c>
      <c r="G501" s="17">
        <f t="shared" si="72"/>
        <v>166.66666666666666</v>
      </c>
      <c r="H501" s="17">
        <f t="shared" si="73"/>
        <v>-834.16666666666617</v>
      </c>
      <c r="I501" s="17">
        <f t="shared" si="74"/>
        <v>0</v>
      </c>
      <c r="J501" s="17">
        <f>SUM($H$27:$H501)</f>
        <v>-192968.74999999962</v>
      </c>
      <c r="K501" s="16">
        <f t="shared" si="78"/>
        <v>0</v>
      </c>
    </row>
    <row r="502" spans="1:11" x14ac:dyDescent="0.25">
      <c r="A502" s="3">
        <f t="shared" si="75"/>
        <v>476</v>
      </c>
      <c r="B502" s="18">
        <f t="shared" si="70"/>
        <v>59294</v>
      </c>
      <c r="C502" s="17">
        <f t="shared" si="79"/>
        <v>-77166.666666666628</v>
      </c>
      <c r="D502" s="17">
        <f t="shared" si="76"/>
        <v>-669.3055555555552</v>
      </c>
      <c r="E502" s="19">
        <f t="shared" si="71"/>
        <v>0</v>
      </c>
      <c r="F502" s="17">
        <f t="shared" si="77"/>
        <v>-669.3055555555552</v>
      </c>
      <c r="G502" s="17">
        <f t="shared" si="72"/>
        <v>166.66666666666666</v>
      </c>
      <c r="H502" s="17">
        <f t="shared" si="73"/>
        <v>-835.97222222222183</v>
      </c>
      <c r="I502" s="17">
        <f t="shared" si="74"/>
        <v>0</v>
      </c>
      <c r="J502" s="17">
        <f>SUM($H$27:$H502)</f>
        <v>-193804.72222222184</v>
      </c>
      <c r="K502" s="16">
        <f t="shared" si="78"/>
        <v>0</v>
      </c>
    </row>
    <row r="503" spans="1:11" x14ac:dyDescent="0.25">
      <c r="A503" s="3">
        <f t="shared" si="75"/>
        <v>477</v>
      </c>
      <c r="B503" s="18">
        <f t="shared" si="70"/>
        <v>59325</v>
      </c>
      <c r="C503" s="17">
        <f t="shared" si="79"/>
        <v>-77333.333333333299</v>
      </c>
      <c r="D503" s="17">
        <f t="shared" si="76"/>
        <v>-671.11111111111086</v>
      </c>
      <c r="E503" s="19">
        <f t="shared" si="71"/>
        <v>0</v>
      </c>
      <c r="F503" s="17">
        <f t="shared" si="77"/>
        <v>-671.11111111111086</v>
      </c>
      <c r="G503" s="17">
        <f t="shared" si="72"/>
        <v>166.66666666666666</v>
      </c>
      <c r="H503" s="17">
        <f t="shared" si="73"/>
        <v>-837.77777777777749</v>
      </c>
      <c r="I503" s="17">
        <f t="shared" si="74"/>
        <v>0</v>
      </c>
      <c r="J503" s="17">
        <f>SUM($H$27:$H503)</f>
        <v>-194642.49999999962</v>
      </c>
      <c r="K503" s="16">
        <f t="shared" si="78"/>
        <v>0</v>
      </c>
    </row>
    <row r="504" spans="1:11" x14ac:dyDescent="0.25">
      <c r="A504" s="3">
        <f t="shared" si="75"/>
        <v>478</v>
      </c>
      <c r="B504" s="18">
        <f t="shared" si="70"/>
        <v>59355</v>
      </c>
      <c r="C504" s="17">
        <f t="shared" si="79"/>
        <v>-77499.999999999971</v>
      </c>
      <c r="D504" s="17">
        <f t="shared" si="76"/>
        <v>-672.9166666666664</v>
      </c>
      <c r="E504" s="19">
        <f t="shared" si="71"/>
        <v>0</v>
      </c>
      <c r="F504" s="17">
        <f t="shared" si="77"/>
        <v>-672.9166666666664</v>
      </c>
      <c r="G504" s="17">
        <f t="shared" si="72"/>
        <v>166.66666666666666</v>
      </c>
      <c r="H504" s="17">
        <f t="shared" si="73"/>
        <v>-839.58333333333303</v>
      </c>
      <c r="I504" s="17">
        <f t="shared" si="74"/>
        <v>0</v>
      </c>
      <c r="J504" s="17">
        <f>SUM($H$27:$H504)</f>
        <v>-195482.08333333296</v>
      </c>
      <c r="K504" s="16">
        <f t="shared" si="78"/>
        <v>0</v>
      </c>
    </row>
    <row r="505" spans="1:11" x14ac:dyDescent="0.25">
      <c r="A505" s="3">
        <f t="shared" si="75"/>
        <v>479</v>
      </c>
      <c r="B505" s="18">
        <f t="shared" si="70"/>
        <v>59386</v>
      </c>
      <c r="C505" s="17">
        <f t="shared" si="79"/>
        <v>-77666.666666666642</v>
      </c>
      <c r="D505" s="17">
        <f t="shared" si="76"/>
        <v>-674.72222222222206</v>
      </c>
      <c r="E505" s="19">
        <f t="shared" si="71"/>
        <v>0</v>
      </c>
      <c r="F505" s="17">
        <f t="shared" si="77"/>
        <v>-674.72222222222206</v>
      </c>
      <c r="G505" s="17">
        <f t="shared" si="72"/>
        <v>166.66666666666666</v>
      </c>
      <c r="H505" s="17">
        <f t="shared" si="73"/>
        <v>-841.38888888888869</v>
      </c>
      <c r="I505" s="17">
        <f t="shared" si="74"/>
        <v>0</v>
      </c>
      <c r="J505" s="17">
        <f>SUM($H$27:$H505)</f>
        <v>-196323.47222222184</v>
      </c>
      <c r="K505" s="16">
        <f t="shared" si="78"/>
        <v>0</v>
      </c>
    </row>
    <row r="506" spans="1:11" x14ac:dyDescent="0.25">
      <c r="A506" s="3">
        <f t="shared" si="75"/>
        <v>480</v>
      </c>
      <c r="B506" s="18">
        <f t="shared" si="70"/>
        <v>59417</v>
      </c>
      <c r="C506" s="17">
        <f t="shared" si="79"/>
        <v>-77833.333333333314</v>
      </c>
      <c r="D506" s="17">
        <f t="shared" si="76"/>
        <v>-676.5277777777776</v>
      </c>
      <c r="E506" s="19">
        <f t="shared" si="71"/>
        <v>0</v>
      </c>
      <c r="F506" s="17">
        <f t="shared" si="77"/>
        <v>-676.5277777777776</v>
      </c>
      <c r="G506" s="17">
        <f t="shared" si="72"/>
        <v>166.66666666666666</v>
      </c>
      <c r="H506" s="17">
        <f t="shared" si="73"/>
        <v>-843.19444444444423</v>
      </c>
      <c r="I506" s="17">
        <f t="shared" si="74"/>
        <v>0</v>
      </c>
      <c r="J506" s="17">
        <f>SUM($H$27:$H506)</f>
        <v>-197166.66666666628</v>
      </c>
      <c r="K506" s="16">
        <f t="shared" si="78"/>
        <v>0</v>
      </c>
    </row>
  </sheetData>
  <sheetProtection algorithmName="SHA-512" hashValue="l5Ok2lhkklmuiyN+EfG7fLPZqCpC9ij450SLZje8Rb9FqZ0bspr9UF5VfhwDLupYXuetSB24fKt0nyjfnx3Trg==" saltValue="iYKE65ExclfIvIUfriEfvw==" spinCount="100000" sheet="1" objects="1" scenarios="1"/>
  <mergeCells count="3">
    <mergeCell ref="B4:D4"/>
    <mergeCell ref="H4:J4"/>
    <mergeCell ref="B12:D12"/>
  </mergeCells>
  <phoneticPr fontId="0" type="noConversion"/>
  <conditionalFormatting sqref="A27:E506">
    <cfRule type="expression" dxfId="11" priority="1" stopIfTrue="1">
      <formula>IF(ROW(A27)&gt;Última_fila,TRUE, FALSE)</formula>
    </cfRule>
    <cfRule type="expression" dxfId="10" priority="2" stopIfTrue="1">
      <formula>IF(ROW(A27)=Última_fila,TRUE, FALSE)</formula>
    </cfRule>
    <cfRule type="expression" dxfId="9" priority="3" stopIfTrue="1">
      <formula>IF(ROW(A27)&lt;Última_fila,TRUE, FALSE)</formula>
    </cfRule>
  </conditionalFormatting>
  <conditionalFormatting sqref="F27:J506">
    <cfRule type="expression" dxfId="8" priority="4" stopIfTrue="1">
      <formula>IF(ROW(F27)&gt;Última_fila,TRUE, FALSE)</formula>
    </cfRule>
    <cfRule type="expression" dxfId="7" priority="5" stopIfTrue="1">
      <formula>IF(ROW(F27)=Última_fila,TRUE, FALSE)</formula>
    </cfRule>
    <cfRule type="expression" dxfId="6" priority="6" stopIfTrue="1">
      <formula>IF(ROW(F27)&lt;=Última_fila,TRUE, FALSE)</formula>
    </cfRule>
  </conditionalFormatting>
  <dataValidations count="7">
    <dataValidation type="whole" allowBlank="1" showInputMessage="1" showErrorMessage="1" errorTitle="Años" error="Especifique un número entero de años del 1 al 40." sqref="D7">
      <formula1>1</formula1>
      <formula2>40</formula2>
    </dataValidation>
    <dataValidation type="date" operator="greaterThanOrEqual" allowBlank="1" showInputMessage="1" showErrorMessage="1" errorTitle="Fecha" error="Especifique una fecha válida igual o posterior al 1 de enero de 1900." sqref="D9">
      <formula1>1</formula1>
    </dataValidation>
    <dataValidation allowBlank="1" showInputMessage="1" showErrorMessage="1" promptTitle="Pagos adicionales" prompt="Escriba aquí un importe si desea realizar pagos adicionales del principal en cada período de pago._x000a__x000a_Para pagos adicionales ocasionales, escriba los importes adicionales del principal directamente en la columna 'Pago adicional' de abajo." sqref="D10"/>
    <dataValidation type="decimal" operator="greaterThanOrEqual" allowBlank="1" showInputMessage="1" showErrorMessage="1" errorTitle="Error en Número de pagos al año" error="Especifique un número de pagos al año válido igual o superior a 0." sqref="D8">
      <formula1>0</formula1>
    </dataValidation>
    <dataValidation type="decimal" operator="greaterThanOrEqual" allowBlank="1" showInputMessage="1" showErrorMessage="1" errorTitle="Error en Tasa" error="Especifica una tasa de interés válida igual o superior al 0%." sqref="D6">
      <formula1>0</formula1>
    </dataValidation>
    <dataValidation type="whole" operator="greaterThanOrEqual" allowBlank="1" showInputMessage="1" showErrorMessage="1" errorTitle="Error en Importe del préstamo" error="Especifique un importe de préstamo válido, debe ser número mayor o igual a 0." sqref="D5">
      <formula1>0</formula1>
    </dataValidation>
    <dataValidation type="whole" allowBlank="1" showInputMessage="1" showErrorMessage="1" errorTitle="Error en Número de Consultas" error="Especifique un número de consultas a la central de riesgos válida entre 1-5." sqref="D13">
      <formula1>0</formula1>
      <formula2>5</formula2>
    </dataValidation>
  </dataValidations>
  <pageMargins left="0.5" right="0.5" top="0.5" bottom="0.5" header="0.5" footer="0.5"/>
  <pageSetup scale="80" orientation="landscape" r:id="rId1"/>
  <headerFooter alignWithMargins="0"/>
  <ignoredErrors>
    <ignoredError sqref="C28:C506 D28:K506 D27:K2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P506"/>
  <sheetViews>
    <sheetView showGridLines="0" view="pageLayout" zoomScaleNormal="100" workbookViewId="0">
      <selection activeCell="C14" sqref="C14"/>
    </sheetView>
  </sheetViews>
  <sheetFormatPr baseColWidth="10" defaultColWidth="9.140625" defaultRowHeight="13.5" x14ac:dyDescent="0.25"/>
  <cols>
    <col min="1" max="1" width="6.28515625" style="20" customWidth="1"/>
    <col min="2" max="2" width="15.7109375" style="21" customWidth="1"/>
    <col min="3" max="3" width="26" style="21" customWidth="1"/>
    <col min="4" max="4" width="14.7109375" style="21" customWidth="1"/>
    <col min="5" max="5" width="13" style="21" hidden="1" customWidth="1"/>
    <col min="6" max="8" width="14.7109375" style="21" customWidth="1"/>
    <col min="9" max="9" width="21.7109375" style="21" customWidth="1"/>
    <col min="10" max="10" width="39.140625" style="21" customWidth="1"/>
    <col min="11" max="11" width="13.7109375" style="15" bestFit="1" customWidth="1"/>
    <col min="12" max="16384" width="9.140625" style="2"/>
  </cols>
  <sheetData>
    <row r="1" spans="1:16" ht="49.5" customHeight="1" x14ac:dyDescent="0.3">
      <c r="A1" s="22" t="s">
        <v>37</v>
      </c>
      <c r="B1" s="2"/>
      <c r="C1" s="2"/>
      <c r="D1" s="2"/>
      <c r="E1" s="3"/>
      <c r="F1" s="3"/>
      <c r="G1" s="3"/>
      <c r="H1" s="3"/>
      <c r="I1" s="3"/>
      <c r="J1" s="3"/>
      <c r="L1" s="42"/>
      <c r="M1" s="42"/>
      <c r="N1" s="42"/>
      <c r="O1" s="42"/>
      <c r="P1" s="42"/>
    </row>
    <row r="2" spans="1:16" ht="3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L2" s="42"/>
      <c r="M2" s="42"/>
      <c r="N2" s="42"/>
      <c r="O2" s="42"/>
      <c r="P2" s="42"/>
    </row>
    <row r="3" spans="1:16" ht="20.25" customHeight="1" x14ac:dyDescent="0.25">
      <c r="A3" s="43" t="s">
        <v>0</v>
      </c>
      <c r="B3" s="6"/>
      <c r="C3" s="6"/>
      <c r="D3" s="6"/>
      <c r="E3" s="6"/>
      <c r="F3" s="6"/>
      <c r="G3" s="6"/>
      <c r="H3" s="6"/>
      <c r="I3" s="6"/>
      <c r="J3" s="6"/>
      <c r="L3" s="42"/>
      <c r="M3" s="42"/>
      <c r="N3" s="42"/>
      <c r="O3" s="42"/>
      <c r="P3" s="42"/>
    </row>
    <row r="4" spans="1:16" ht="14.25" customHeight="1" x14ac:dyDescent="0.3">
      <c r="A4" s="3"/>
      <c r="B4" s="55" t="s">
        <v>1</v>
      </c>
      <c r="C4" s="56"/>
      <c r="D4" s="57"/>
      <c r="E4" s="3"/>
      <c r="F4" s="2"/>
      <c r="G4" s="2"/>
      <c r="H4" s="55" t="s">
        <v>2</v>
      </c>
      <c r="I4" s="56"/>
      <c r="J4" s="57"/>
      <c r="L4" s="42"/>
      <c r="M4" s="42"/>
      <c r="N4" s="42"/>
      <c r="O4" s="42"/>
      <c r="P4" s="42"/>
    </row>
    <row r="5" spans="1:16" ht="15" x14ac:dyDescent="0.3">
      <c r="A5" s="3"/>
      <c r="B5" s="24"/>
      <c r="C5" s="25" t="s">
        <v>3</v>
      </c>
      <c r="D5" s="14">
        <v>30000</v>
      </c>
      <c r="E5" s="3"/>
      <c r="F5" s="2"/>
      <c r="G5" s="2"/>
      <c r="H5" s="24"/>
      <c r="I5" s="25" t="s">
        <v>4</v>
      </c>
      <c r="J5" s="27">
        <f>IF(Valores_especificados,-PMT(Tasa_de_interés/Núm_pagos_al_año,Años_préstamo*Núm_pagos_al_año,Importe_del_préstamo),"")</f>
        <v>3013.8625641888907</v>
      </c>
      <c r="L5" s="42"/>
      <c r="M5" s="42" t="s">
        <v>5</v>
      </c>
      <c r="N5" s="42"/>
      <c r="O5" s="42"/>
      <c r="P5" s="42"/>
    </row>
    <row r="6" spans="1:16" ht="15" x14ac:dyDescent="0.3">
      <c r="A6" s="3"/>
      <c r="B6" s="24"/>
      <c r="C6" s="25" t="s">
        <v>6</v>
      </c>
      <c r="D6" s="7">
        <v>0.36</v>
      </c>
      <c r="E6" s="3"/>
      <c r="F6" s="2"/>
      <c r="G6" s="2"/>
      <c r="H6" s="24"/>
      <c r="I6" s="25" t="s">
        <v>7</v>
      </c>
      <c r="J6" s="28">
        <f>IF(Valores_especificados,Años_préstamo*Núm_pagos_al_año,"")</f>
        <v>12</v>
      </c>
      <c r="L6" s="42"/>
      <c r="M6" s="42" t="s">
        <v>8</v>
      </c>
      <c r="N6" s="42"/>
      <c r="O6" s="42"/>
      <c r="P6" s="42"/>
    </row>
    <row r="7" spans="1:16" ht="15" x14ac:dyDescent="0.3">
      <c r="A7" s="3"/>
      <c r="B7" s="24"/>
      <c r="C7" s="25" t="s">
        <v>9</v>
      </c>
      <c r="D7" s="8">
        <v>1</v>
      </c>
      <c r="E7" s="29"/>
      <c r="F7" s="2"/>
      <c r="G7" s="2"/>
      <c r="H7" s="24"/>
      <c r="I7" s="25" t="s">
        <v>10</v>
      </c>
      <c r="J7" s="28">
        <f>IF(Valores_especificados,Número_de_pagos,"")</f>
        <v>12</v>
      </c>
      <c r="L7" s="42"/>
      <c r="M7" s="42"/>
      <c r="N7" s="42"/>
      <c r="O7" s="42"/>
      <c r="P7" s="42"/>
    </row>
    <row r="8" spans="1:16" ht="15" x14ac:dyDescent="0.3">
      <c r="A8" s="3"/>
      <c r="B8" s="24"/>
      <c r="C8" s="25" t="s">
        <v>11</v>
      </c>
      <c r="D8" s="8">
        <v>12</v>
      </c>
      <c r="E8" s="3"/>
      <c r="F8" s="2"/>
      <c r="G8" s="2"/>
      <c r="H8" s="24"/>
      <c r="I8" s="25"/>
      <c r="J8" s="27">
        <f>IF(Valores_especificados,SUMIF(Saldo_inicial,"&gt;0",Pago_adicional),"")</f>
        <v>0</v>
      </c>
      <c r="L8" s="42"/>
      <c r="M8" s="42" t="s">
        <v>12</v>
      </c>
      <c r="N8" s="42"/>
      <c r="O8" s="42"/>
      <c r="P8" s="42"/>
    </row>
    <row r="9" spans="1:16" ht="15" x14ac:dyDescent="0.3">
      <c r="A9" s="3"/>
      <c r="B9" s="30"/>
      <c r="C9" s="25" t="s">
        <v>13</v>
      </c>
      <c r="D9" s="9">
        <v>45881</v>
      </c>
      <c r="E9" s="3"/>
      <c r="F9" s="2"/>
      <c r="G9" s="2"/>
      <c r="H9" s="30"/>
      <c r="I9" s="31" t="s">
        <v>14</v>
      </c>
      <c r="J9" s="27">
        <f>IF(Valores_especificados,SUMIF(Saldo_inicial,"&gt;0",Int),"")</f>
        <v>6166.3507702666875</v>
      </c>
      <c r="L9" s="42"/>
      <c r="M9" s="42" t="s">
        <v>15</v>
      </c>
      <c r="N9" s="42"/>
      <c r="O9" s="42"/>
      <c r="P9" s="42"/>
    </row>
    <row r="10" spans="1:16" hidden="1" x14ac:dyDescent="0.25">
      <c r="A10" s="3"/>
      <c r="B10" s="30"/>
      <c r="C10" s="31"/>
      <c r="D10" s="26"/>
      <c r="E10" s="3"/>
      <c r="F10" s="6"/>
      <c r="G10" s="6"/>
      <c r="H10" s="6"/>
      <c r="I10" s="6"/>
      <c r="J10" s="3"/>
      <c r="L10" s="42"/>
      <c r="M10" s="42"/>
      <c r="N10" s="42"/>
      <c r="O10" s="42"/>
      <c r="P10" s="42"/>
    </row>
    <row r="11" spans="1:16" x14ac:dyDescent="0.25">
      <c r="A11" s="3"/>
      <c r="B11" s="6"/>
      <c r="C11" s="6"/>
      <c r="D11" s="6"/>
      <c r="E11" s="6"/>
      <c r="F11" s="6"/>
      <c r="G11" s="6"/>
      <c r="H11" s="6"/>
      <c r="I11" s="6"/>
      <c r="J11" s="6"/>
      <c r="L11" s="42"/>
      <c r="M11" s="42"/>
      <c r="N11" s="42"/>
      <c r="O11" s="42"/>
      <c r="P11" s="42"/>
    </row>
    <row r="12" spans="1:16" ht="15" x14ac:dyDescent="0.3">
      <c r="A12" s="3"/>
      <c r="B12" s="55" t="s">
        <v>16</v>
      </c>
      <c r="C12" s="56" t="s">
        <v>17</v>
      </c>
      <c r="D12" s="57"/>
      <c r="E12" s="32"/>
      <c r="F12" s="32"/>
      <c r="G12" s="6"/>
      <c r="H12" s="31"/>
      <c r="I12" s="31"/>
      <c r="J12" s="6"/>
      <c r="L12" s="42"/>
      <c r="M12" s="42"/>
      <c r="N12" s="42"/>
      <c r="O12" s="42"/>
      <c r="P12" s="42"/>
    </row>
    <row r="13" spans="1:16" ht="15" x14ac:dyDescent="0.3">
      <c r="A13" s="3"/>
      <c r="B13" s="24"/>
      <c r="C13" s="25" t="s">
        <v>38</v>
      </c>
      <c r="D13" s="8"/>
      <c r="E13" s="24"/>
      <c r="F13" s="32"/>
      <c r="G13" s="6"/>
      <c r="H13" s="24"/>
      <c r="I13" s="25" t="s">
        <v>19</v>
      </c>
      <c r="J13" s="27">
        <f>-(+Importe_del_préstamo-D21)</f>
        <v>-29500</v>
      </c>
      <c r="L13" s="42"/>
      <c r="M13" s="42"/>
      <c r="N13" s="42"/>
      <c r="O13" s="42"/>
      <c r="P13" s="42"/>
    </row>
    <row r="14" spans="1:16" ht="15" x14ac:dyDescent="0.3">
      <c r="A14" s="3"/>
      <c r="B14" s="24"/>
      <c r="C14" s="25" t="s">
        <v>39</v>
      </c>
      <c r="D14" s="33">
        <v>0</v>
      </c>
      <c r="E14" s="24"/>
      <c r="F14" s="24"/>
      <c r="G14" s="6"/>
      <c r="H14" s="24"/>
      <c r="I14" s="34" t="s">
        <v>21</v>
      </c>
      <c r="J14" s="35">
        <f>Tasa_de_interés/12</f>
        <v>0.03</v>
      </c>
      <c r="L14" s="42"/>
      <c r="M14" s="42"/>
      <c r="N14" s="42"/>
      <c r="O14" s="42"/>
      <c r="P14" s="42"/>
    </row>
    <row r="15" spans="1:16" ht="15" x14ac:dyDescent="0.3">
      <c r="A15" s="3"/>
      <c r="B15" s="24"/>
      <c r="C15" s="25"/>
      <c r="D15" s="33">
        <v>0</v>
      </c>
      <c r="E15" s="24"/>
      <c r="F15" s="24"/>
      <c r="G15" s="6"/>
      <c r="H15" s="24"/>
      <c r="I15" s="25" t="s">
        <v>22</v>
      </c>
      <c r="J15" s="35">
        <f>IRR(K26:K507,K15)</f>
        <v>3.2484968380942059E-2</v>
      </c>
      <c r="K15" s="36">
        <f>RATE(Años_préstamo*Núm_pagos_al_año,Pago_mensual_programado,-Importe_del_préstamo)</f>
        <v>3.0000000000003621E-2</v>
      </c>
      <c r="L15" s="42"/>
      <c r="M15" s="42"/>
      <c r="N15" s="42"/>
      <c r="O15" s="42"/>
      <c r="P15" s="42"/>
    </row>
    <row r="16" spans="1:16" ht="15" x14ac:dyDescent="0.3">
      <c r="A16" s="3"/>
      <c r="B16" s="24"/>
      <c r="C16" s="25" t="s">
        <v>23</v>
      </c>
      <c r="D16" s="54">
        <v>500</v>
      </c>
      <c r="E16" s="24"/>
      <c r="F16" s="24"/>
      <c r="G16" s="6"/>
      <c r="H16" s="30"/>
      <c r="I16" s="37" t="s">
        <v>24</v>
      </c>
      <c r="J16" s="35">
        <f>((1+J15)^Núm_pagos_al_año)-1</f>
        <v>0.46759036353530559</v>
      </c>
      <c r="L16" s="42"/>
      <c r="M16" s="42"/>
      <c r="N16" s="42"/>
      <c r="O16" s="42"/>
      <c r="P16" s="42"/>
    </row>
    <row r="17" spans="1:16" x14ac:dyDescent="0.25">
      <c r="A17" s="3"/>
      <c r="B17" s="24"/>
      <c r="C17" s="25" t="s">
        <v>25</v>
      </c>
      <c r="D17" s="2"/>
      <c r="E17" s="24"/>
      <c r="F17" s="24"/>
      <c r="G17" s="6"/>
      <c r="H17" s="6"/>
      <c r="I17" s="6"/>
      <c r="J17" s="6"/>
      <c r="L17" s="42"/>
      <c r="M17" s="42"/>
      <c r="N17" s="42"/>
      <c r="O17" s="42"/>
      <c r="P17" s="42"/>
    </row>
    <row r="18" spans="1:16" x14ac:dyDescent="0.25">
      <c r="A18" s="3"/>
      <c r="B18" s="24"/>
      <c r="C18" s="25"/>
      <c r="D18" s="33"/>
      <c r="E18" s="24"/>
      <c r="F18" s="24"/>
      <c r="G18" s="6"/>
      <c r="H18" s="6"/>
      <c r="I18" s="6"/>
      <c r="J18" s="6"/>
      <c r="L18" s="42">
        <v>2</v>
      </c>
      <c r="M18" s="42"/>
      <c r="N18" s="42"/>
      <c r="O18" s="42"/>
      <c r="P18" s="42"/>
    </row>
    <row r="19" spans="1:16" x14ac:dyDescent="0.25">
      <c r="A19" s="3"/>
      <c r="B19" s="24"/>
      <c r="C19" s="25" t="s">
        <v>40</v>
      </c>
      <c r="D19" s="8">
        <v>1</v>
      </c>
      <c r="E19" s="24"/>
      <c r="F19" s="24"/>
      <c r="G19" s="6"/>
      <c r="H19" s="6"/>
      <c r="I19" s="6"/>
      <c r="J19" s="6"/>
      <c r="L19" s="42"/>
      <c r="M19" s="42"/>
      <c r="N19" s="42"/>
      <c r="O19" s="42"/>
      <c r="P19" s="42"/>
    </row>
    <row r="20" spans="1:16" x14ac:dyDescent="0.25">
      <c r="A20" s="3"/>
      <c r="B20" s="24"/>
      <c r="C20" s="25" t="s">
        <v>41</v>
      </c>
      <c r="D20" s="33"/>
      <c r="E20" s="39"/>
      <c r="F20" s="24"/>
      <c r="G20" s="6"/>
      <c r="H20" s="6"/>
      <c r="I20" s="6"/>
      <c r="J20" s="6"/>
      <c r="L20" s="42"/>
      <c r="M20" s="42"/>
      <c r="N20" s="42"/>
      <c r="O20" s="42"/>
      <c r="P20" s="42"/>
    </row>
    <row r="21" spans="1:16" ht="15" x14ac:dyDescent="0.3">
      <c r="A21" s="3"/>
      <c r="B21" s="30"/>
      <c r="C21" s="1" t="s">
        <v>27</v>
      </c>
      <c r="D21" s="40">
        <f>+D14+D16+D18+D20</f>
        <v>500</v>
      </c>
      <c r="E21" s="24"/>
      <c r="F21" s="24"/>
      <c r="G21" s="6"/>
      <c r="H21" s="6"/>
      <c r="I21" s="6"/>
      <c r="J21" s="6"/>
      <c r="L21" s="42"/>
      <c r="M21" s="42"/>
      <c r="N21" s="42"/>
      <c r="O21" s="42"/>
      <c r="P21" s="42"/>
    </row>
    <row r="22" spans="1:16" ht="15" x14ac:dyDescent="0.3">
      <c r="A22" s="3"/>
      <c r="B22" s="1"/>
      <c r="C22" s="10"/>
      <c r="D22" s="10"/>
      <c r="E22" s="6"/>
      <c r="F22" s="6"/>
      <c r="G22" s="6"/>
      <c r="H22" s="6"/>
      <c r="I22" s="6"/>
      <c r="J22" s="6"/>
      <c r="L22" s="42"/>
      <c r="M22" s="42"/>
      <c r="N22" s="42"/>
      <c r="O22" s="42"/>
      <c r="P22" s="42"/>
    </row>
    <row r="23" spans="1:16" ht="6" customHeight="1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L23" s="42"/>
      <c r="M23" s="42"/>
      <c r="N23" s="42"/>
      <c r="O23" s="42"/>
      <c r="P23" s="42"/>
    </row>
    <row r="24" spans="1:16" ht="3.75" customHeight="1" x14ac:dyDescent="0.3">
      <c r="A24" s="44"/>
      <c r="B24" s="45"/>
      <c r="C24" s="45"/>
      <c r="D24" s="45"/>
      <c r="E24" s="45"/>
      <c r="F24" s="45"/>
      <c r="G24" s="45"/>
      <c r="H24" s="45"/>
      <c r="I24" s="45"/>
      <c r="J24" s="45"/>
    </row>
    <row r="25" spans="1:16" s="11" customFormat="1" ht="30" x14ac:dyDescent="0.25">
      <c r="A25" s="46" t="s">
        <v>28</v>
      </c>
      <c r="B25" s="47" t="s">
        <v>29</v>
      </c>
      <c r="C25" s="47" t="s">
        <v>30</v>
      </c>
      <c r="D25" s="47" t="s">
        <v>4</v>
      </c>
      <c r="E25" s="47" t="s">
        <v>31</v>
      </c>
      <c r="F25" s="47" t="s">
        <v>32</v>
      </c>
      <c r="G25" s="47" t="s">
        <v>33</v>
      </c>
      <c r="H25" s="47" t="s">
        <v>34</v>
      </c>
      <c r="I25" s="47" t="s">
        <v>35</v>
      </c>
      <c r="J25" s="48" t="s">
        <v>36</v>
      </c>
      <c r="K25" s="16"/>
    </row>
    <row r="26" spans="1:16" s="11" customFormat="1" ht="16.5" x14ac:dyDescent="0.3">
      <c r="A26" s="49"/>
      <c r="B26" s="50"/>
      <c r="C26" s="50"/>
      <c r="D26" s="50"/>
      <c r="E26" s="50"/>
      <c r="F26" s="50"/>
      <c r="G26" s="50"/>
      <c r="H26" s="50"/>
      <c r="I26" s="50"/>
      <c r="J26" s="51"/>
      <c r="K26" s="16">
        <f>+J13</f>
        <v>-29500</v>
      </c>
    </row>
    <row r="27" spans="1:16" s="11" customFormat="1" x14ac:dyDescent="0.25">
      <c r="A27" s="3">
        <f>IF(Valores_especificados,1,"")</f>
        <v>1</v>
      </c>
      <c r="B27" s="18">
        <f t="shared" ref="B27:B90" si="0">IF(Núm_de_pago&lt;&gt;"",DATE(YEAR(Inicio_prestamo),MONTH(Inicio_prestamo)+(Núm_de_pago)*12/Núm_pagos_al_año,DAY(Inicio_prestamo)),"")</f>
        <v>45912</v>
      </c>
      <c r="C27" s="17">
        <f>IF(Valores_especificados,Importe_del_préstamo,"")</f>
        <v>30000</v>
      </c>
      <c r="D27" s="17">
        <f t="shared" ref="D27:D90" si="1">IF(Núm_de_pago&lt;&gt;"",Pago_mensual_programado,"")</f>
        <v>3013.8625641888907</v>
      </c>
      <c r="E27" s="17">
        <f t="shared" ref="E27:E90" si="2">IF(AND(Núm_de_pago&lt;&gt;"",Pago_progr+Pagos_adicionales_programados&lt;Saldo_inicial),Pagos_adicionales_programados,IF(AND(Núm_de_pago&lt;&gt;"",Saldo_inicial-Pago_progr&gt;0),Saldo_inicial-Pago_progr,IF(Núm_de_pago&lt;&gt;"",0,"")))</f>
        <v>0</v>
      </c>
      <c r="F27" s="17">
        <f t="shared" ref="F27:F90" si="3">IF(AND(Núm_de_pago&lt;&gt;"",Pago_progr+Pago_adicional&lt;Saldo_inicial),Pago_progr+Pago_adicional,IF(Núm_de_pago&lt;&gt;"",Saldo_inicial,""))</f>
        <v>3013.8625641888907</v>
      </c>
      <c r="G27" s="17">
        <f t="shared" ref="G27:G90" si="4">IF(Núm_de_pago&lt;&gt;"",Pago_total-Int,"")</f>
        <v>2113.8625641888907</v>
      </c>
      <c r="H27" s="17">
        <f>IF(Núm_de_pago&lt;&gt;"",Saldo_inicial*(Tasa_de_interés/Núm_pagos_al_año),"")</f>
        <v>900</v>
      </c>
      <c r="I27" s="17">
        <f t="shared" ref="I27:I90" si="5">IF(AND(Núm_de_pago&lt;&gt;"",Pago_progr+Pago_adicional&lt;Saldo_inicial),Saldo_inicial-Capital,IF(Núm_de_pago&lt;&gt;"",0,""))</f>
        <v>27886.13743581111</v>
      </c>
      <c r="J27" s="17">
        <f>SUM($H$27:$H27)</f>
        <v>900</v>
      </c>
      <c r="K27" s="16">
        <f t="shared" ref="K27:K90" si="6">+G27+H27</f>
        <v>3013.8625641888907</v>
      </c>
    </row>
    <row r="28" spans="1:16" s="11" customFormat="1" ht="12.75" customHeight="1" x14ac:dyDescent="0.25">
      <c r="A28" s="3">
        <f t="shared" ref="A28:A91" si="7">IF(Valores_especificados,A27+1,"")</f>
        <v>2</v>
      </c>
      <c r="B28" s="18">
        <f t="shared" si="0"/>
        <v>45942</v>
      </c>
      <c r="C28" s="17">
        <f t="shared" ref="C28:C91" si="8">IF(Núm_de_pago&lt;&gt;"",I27,"")</f>
        <v>27886.13743581111</v>
      </c>
      <c r="D28" s="17">
        <f t="shared" si="1"/>
        <v>3013.8625641888907</v>
      </c>
      <c r="E28" s="17">
        <f t="shared" si="2"/>
        <v>0</v>
      </c>
      <c r="F28" s="17">
        <f t="shared" si="3"/>
        <v>3013.8625641888907</v>
      </c>
      <c r="G28" s="17">
        <f t="shared" si="4"/>
        <v>2177.2784411145576</v>
      </c>
      <c r="H28" s="17">
        <f t="shared" ref="H28:H91" si="9">IF(Núm_de_pago&lt;&gt;"",Saldo_inicial*Tasa_de_interés/Núm_pagos_al_año,"")</f>
        <v>836.58412307433321</v>
      </c>
      <c r="I28" s="17">
        <f t="shared" si="5"/>
        <v>25708.858994696551</v>
      </c>
      <c r="J28" s="17">
        <f>SUM($H$27:$H28)</f>
        <v>1736.5841230743331</v>
      </c>
      <c r="K28" s="16">
        <f t="shared" si="6"/>
        <v>3013.8625641888907</v>
      </c>
    </row>
    <row r="29" spans="1:16" s="11" customFormat="1" ht="12.75" customHeight="1" x14ac:dyDescent="0.25">
      <c r="A29" s="3">
        <f t="shared" si="7"/>
        <v>3</v>
      </c>
      <c r="B29" s="18">
        <f t="shared" si="0"/>
        <v>45973</v>
      </c>
      <c r="C29" s="17">
        <f t="shared" si="8"/>
        <v>25708.858994696551</v>
      </c>
      <c r="D29" s="17">
        <f t="shared" si="1"/>
        <v>3013.8625641888907</v>
      </c>
      <c r="E29" s="17">
        <f t="shared" si="2"/>
        <v>0</v>
      </c>
      <c r="F29" s="17">
        <f t="shared" si="3"/>
        <v>3013.8625641888907</v>
      </c>
      <c r="G29" s="17">
        <f t="shared" si="4"/>
        <v>2242.5967943479941</v>
      </c>
      <c r="H29" s="17">
        <f t="shared" si="9"/>
        <v>771.2657698408965</v>
      </c>
      <c r="I29" s="17">
        <f t="shared" si="5"/>
        <v>23466.262200348556</v>
      </c>
      <c r="J29" s="17">
        <f>SUM($H$27:$H29)</f>
        <v>2507.8498929152297</v>
      </c>
      <c r="K29" s="16">
        <f t="shared" si="6"/>
        <v>3013.8625641888907</v>
      </c>
    </row>
    <row r="30" spans="1:16" s="11" customFormat="1" x14ac:dyDescent="0.25">
      <c r="A30" s="3">
        <f t="shared" si="7"/>
        <v>4</v>
      </c>
      <c r="B30" s="18">
        <f t="shared" si="0"/>
        <v>46003</v>
      </c>
      <c r="C30" s="17">
        <f t="shared" si="8"/>
        <v>23466.262200348556</v>
      </c>
      <c r="D30" s="17">
        <f t="shared" si="1"/>
        <v>3013.8625641888907</v>
      </c>
      <c r="E30" s="17">
        <f t="shared" si="2"/>
        <v>0</v>
      </c>
      <c r="F30" s="17">
        <f t="shared" si="3"/>
        <v>3013.8625641888907</v>
      </c>
      <c r="G30" s="17">
        <f t="shared" si="4"/>
        <v>2309.8746981784338</v>
      </c>
      <c r="H30" s="17">
        <f t="shared" si="9"/>
        <v>703.98786601045674</v>
      </c>
      <c r="I30" s="17">
        <f t="shared" si="5"/>
        <v>21156.387502170121</v>
      </c>
      <c r="J30" s="17">
        <f>SUM($H$27:$H30)</f>
        <v>3211.8377589256866</v>
      </c>
      <c r="K30" s="16">
        <f t="shared" si="6"/>
        <v>3013.8625641888907</v>
      </c>
    </row>
    <row r="31" spans="1:16" s="11" customFormat="1" x14ac:dyDescent="0.25">
      <c r="A31" s="3">
        <f t="shared" si="7"/>
        <v>5</v>
      </c>
      <c r="B31" s="18">
        <f t="shared" si="0"/>
        <v>46034</v>
      </c>
      <c r="C31" s="17">
        <f t="shared" si="8"/>
        <v>21156.387502170121</v>
      </c>
      <c r="D31" s="17">
        <f t="shared" si="1"/>
        <v>3013.8625641888907</v>
      </c>
      <c r="E31" s="17">
        <f t="shared" si="2"/>
        <v>0</v>
      </c>
      <c r="F31" s="17">
        <f t="shared" si="3"/>
        <v>3013.8625641888907</v>
      </c>
      <c r="G31" s="17">
        <f t="shared" si="4"/>
        <v>2379.1709391237873</v>
      </c>
      <c r="H31" s="17">
        <f t="shared" si="9"/>
        <v>634.69162506510361</v>
      </c>
      <c r="I31" s="17">
        <f t="shared" si="5"/>
        <v>18777.216563046335</v>
      </c>
      <c r="J31" s="17">
        <f>SUM($H$27:$H31)</f>
        <v>3846.5293839907899</v>
      </c>
      <c r="K31" s="16">
        <f t="shared" si="6"/>
        <v>3013.8625641888912</v>
      </c>
    </row>
    <row r="32" spans="1:16" x14ac:dyDescent="0.25">
      <c r="A32" s="3">
        <f t="shared" si="7"/>
        <v>6</v>
      </c>
      <c r="B32" s="18">
        <f t="shared" si="0"/>
        <v>46065</v>
      </c>
      <c r="C32" s="17">
        <f t="shared" si="8"/>
        <v>18777.216563046335</v>
      </c>
      <c r="D32" s="17">
        <f t="shared" si="1"/>
        <v>3013.8625641888907</v>
      </c>
      <c r="E32" s="17">
        <f t="shared" si="2"/>
        <v>0</v>
      </c>
      <c r="F32" s="17">
        <f t="shared" si="3"/>
        <v>3013.8625641888907</v>
      </c>
      <c r="G32" s="17">
        <f t="shared" si="4"/>
        <v>2450.5460672975005</v>
      </c>
      <c r="H32" s="17">
        <f t="shared" si="9"/>
        <v>563.3164968913901</v>
      </c>
      <c r="I32" s="17">
        <f t="shared" si="5"/>
        <v>16326.670495748835</v>
      </c>
      <c r="J32" s="17">
        <f>SUM($H$27:$H32)</f>
        <v>4409.8458808821797</v>
      </c>
      <c r="K32" s="16">
        <f t="shared" si="6"/>
        <v>3013.8625641888907</v>
      </c>
    </row>
    <row r="33" spans="1:11" x14ac:dyDescent="0.25">
      <c r="A33" s="3">
        <f t="shared" si="7"/>
        <v>7</v>
      </c>
      <c r="B33" s="18">
        <f t="shared" si="0"/>
        <v>46093</v>
      </c>
      <c r="C33" s="17">
        <f t="shared" si="8"/>
        <v>16326.670495748835</v>
      </c>
      <c r="D33" s="17">
        <f t="shared" si="1"/>
        <v>3013.8625641888907</v>
      </c>
      <c r="E33" s="17">
        <f t="shared" si="2"/>
        <v>0</v>
      </c>
      <c r="F33" s="17">
        <f t="shared" si="3"/>
        <v>3013.8625641888907</v>
      </c>
      <c r="G33" s="17">
        <f t="shared" si="4"/>
        <v>2524.0624493164255</v>
      </c>
      <c r="H33" s="17">
        <f t="shared" si="9"/>
        <v>489.80011487246503</v>
      </c>
      <c r="I33" s="17">
        <f t="shared" si="5"/>
        <v>13802.60804643241</v>
      </c>
      <c r="J33" s="17">
        <f>SUM($H$27:$H33)</f>
        <v>4899.6459957546449</v>
      </c>
      <c r="K33" s="16">
        <f t="shared" si="6"/>
        <v>3013.8625641888907</v>
      </c>
    </row>
    <row r="34" spans="1:11" x14ac:dyDescent="0.25">
      <c r="A34" s="3">
        <f t="shared" si="7"/>
        <v>8</v>
      </c>
      <c r="B34" s="18">
        <f t="shared" si="0"/>
        <v>46124</v>
      </c>
      <c r="C34" s="17">
        <f t="shared" si="8"/>
        <v>13802.60804643241</v>
      </c>
      <c r="D34" s="17">
        <f t="shared" si="1"/>
        <v>3013.8625641888907</v>
      </c>
      <c r="E34" s="17">
        <f t="shared" si="2"/>
        <v>0</v>
      </c>
      <c r="F34" s="17">
        <f t="shared" si="3"/>
        <v>3013.8625641888907</v>
      </c>
      <c r="G34" s="17">
        <f t="shared" si="4"/>
        <v>2599.7843227959183</v>
      </c>
      <c r="H34" s="17">
        <f t="shared" si="9"/>
        <v>414.0782413929723</v>
      </c>
      <c r="I34" s="17">
        <f t="shared" si="5"/>
        <v>11202.823723636491</v>
      </c>
      <c r="J34" s="17">
        <f>SUM($H$27:$H34)</f>
        <v>5313.7242371476168</v>
      </c>
      <c r="K34" s="16">
        <f t="shared" si="6"/>
        <v>3013.8625641888907</v>
      </c>
    </row>
    <row r="35" spans="1:11" x14ac:dyDescent="0.25">
      <c r="A35" s="3">
        <f t="shared" si="7"/>
        <v>9</v>
      </c>
      <c r="B35" s="18">
        <f t="shared" si="0"/>
        <v>46154</v>
      </c>
      <c r="C35" s="17">
        <f t="shared" si="8"/>
        <v>11202.823723636491</v>
      </c>
      <c r="D35" s="17">
        <f t="shared" si="1"/>
        <v>3013.8625641888907</v>
      </c>
      <c r="E35" s="17">
        <f t="shared" si="2"/>
        <v>0</v>
      </c>
      <c r="F35" s="17">
        <f t="shared" si="3"/>
        <v>3013.8625641888907</v>
      </c>
      <c r="G35" s="17">
        <f t="shared" si="4"/>
        <v>2677.7778524797959</v>
      </c>
      <c r="H35" s="17">
        <f t="shared" si="9"/>
        <v>336.08471170909473</v>
      </c>
      <c r="I35" s="17">
        <f t="shared" si="5"/>
        <v>8525.0458711566953</v>
      </c>
      <c r="J35" s="17">
        <f>SUM($H$27:$H35)</f>
        <v>5649.8089488567111</v>
      </c>
      <c r="K35" s="16">
        <f t="shared" si="6"/>
        <v>3013.8625641888907</v>
      </c>
    </row>
    <row r="36" spans="1:11" x14ac:dyDescent="0.25">
      <c r="A36" s="3">
        <f t="shared" si="7"/>
        <v>10</v>
      </c>
      <c r="B36" s="18">
        <f t="shared" si="0"/>
        <v>46185</v>
      </c>
      <c r="C36" s="17">
        <f t="shared" si="8"/>
        <v>8525.0458711566953</v>
      </c>
      <c r="D36" s="17">
        <f t="shared" si="1"/>
        <v>3013.8625641888907</v>
      </c>
      <c r="E36" s="17">
        <f t="shared" si="2"/>
        <v>0</v>
      </c>
      <c r="F36" s="17">
        <f t="shared" si="3"/>
        <v>3013.8625641888907</v>
      </c>
      <c r="G36" s="17">
        <f t="shared" si="4"/>
        <v>2758.1111880541898</v>
      </c>
      <c r="H36" s="17">
        <f t="shared" si="9"/>
        <v>255.75137613470085</v>
      </c>
      <c r="I36" s="17">
        <f t="shared" si="5"/>
        <v>5766.934683102505</v>
      </c>
      <c r="J36" s="17">
        <f>SUM($H$27:$H36)</f>
        <v>5905.560324991412</v>
      </c>
      <c r="K36" s="16">
        <f t="shared" si="6"/>
        <v>3013.8625641888907</v>
      </c>
    </row>
    <row r="37" spans="1:11" x14ac:dyDescent="0.25">
      <c r="A37" s="3">
        <f t="shared" si="7"/>
        <v>11</v>
      </c>
      <c r="B37" s="18">
        <f t="shared" si="0"/>
        <v>46215</v>
      </c>
      <c r="C37" s="17">
        <f t="shared" si="8"/>
        <v>5766.934683102505</v>
      </c>
      <c r="D37" s="17">
        <f t="shared" si="1"/>
        <v>3013.8625641888907</v>
      </c>
      <c r="E37" s="17">
        <f t="shared" si="2"/>
        <v>0</v>
      </c>
      <c r="F37" s="17">
        <f t="shared" si="3"/>
        <v>3013.8625641888907</v>
      </c>
      <c r="G37" s="17">
        <f t="shared" si="4"/>
        <v>2840.8545236958157</v>
      </c>
      <c r="H37" s="17">
        <f t="shared" si="9"/>
        <v>173.00804049307513</v>
      </c>
      <c r="I37" s="17">
        <f t="shared" si="5"/>
        <v>2926.0801594066893</v>
      </c>
      <c r="J37" s="17">
        <f>SUM($H$27:$H37)</f>
        <v>6078.568365484487</v>
      </c>
      <c r="K37" s="16">
        <f t="shared" si="6"/>
        <v>3013.8625641888907</v>
      </c>
    </row>
    <row r="38" spans="1:11" x14ac:dyDescent="0.25">
      <c r="A38" s="3">
        <f t="shared" si="7"/>
        <v>12</v>
      </c>
      <c r="B38" s="18">
        <f t="shared" si="0"/>
        <v>46246</v>
      </c>
      <c r="C38" s="17">
        <f t="shared" si="8"/>
        <v>2926.0801594066893</v>
      </c>
      <c r="D38" s="17">
        <f t="shared" si="1"/>
        <v>3013.8625641888907</v>
      </c>
      <c r="E38" s="17">
        <f t="shared" si="2"/>
        <v>0</v>
      </c>
      <c r="F38" s="17">
        <f t="shared" si="3"/>
        <v>2926.0801594066893</v>
      </c>
      <c r="G38" s="17">
        <f t="shared" si="4"/>
        <v>2838.2977546244888</v>
      </c>
      <c r="H38" s="17">
        <f t="shared" si="9"/>
        <v>87.782404782200672</v>
      </c>
      <c r="I38" s="17">
        <f t="shared" si="5"/>
        <v>0</v>
      </c>
      <c r="J38" s="17">
        <f>SUM($H$27:$H38)</f>
        <v>6166.3507702666875</v>
      </c>
      <c r="K38" s="16">
        <f t="shared" si="6"/>
        <v>2926.0801594066893</v>
      </c>
    </row>
    <row r="39" spans="1:11" x14ac:dyDescent="0.25">
      <c r="A39" s="3">
        <f t="shared" si="7"/>
        <v>13</v>
      </c>
      <c r="B39" s="18">
        <f t="shared" si="0"/>
        <v>46277</v>
      </c>
      <c r="C39" s="17">
        <f t="shared" si="8"/>
        <v>0</v>
      </c>
      <c r="D39" s="17">
        <f t="shared" si="1"/>
        <v>3013.8625641888907</v>
      </c>
      <c r="E39" s="17">
        <f t="shared" si="2"/>
        <v>0</v>
      </c>
      <c r="F39" s="17">
        <f t="shared" si="3"/>
        <v>0</v>
      </c>
      <c r="G39" s="17">
        <f t="shared" si="4"/>
        <v>0</v>
      </c>
      <c r="H39" s="17">
        <f t="shared" si="9"/>
        <v>0</v>
      </c>
      <c r="I39" s="17">
        <f t="shared" si="5"/>
        <v>0</v>
      </c>
      <c r="J39" s="17">
        <f>SUM($H$27:$H39)</f>
        <v>6166.3507702666875</v>
      </c>
      <c r="K39" s="16">
        <f t="shared" si="6"/>
        <v>0</v>
      </c>
    </row>
    <row r="40" spans="1:11" x14ac:dyDescent="0.25">
      <c r="A40" s="3">
        <f t="shared" si="7"/>
        <v>14</v>
      </c>
      <c r="B40" s="18">
        <f t="shared" si="0"/>
        <v>46307</v>
      </c>
      <c r="C40" s="17">
        <f t="shared" si="8"/>
        <v>0</v>
      </c>
      <c r="D40" s="17">
        <f t="shared" si="1"/>
        <v>3013.8625641888907</v>
      </c>
      <c r="E40" s="17">
        <f t="shared" si="2"/>
        <v>0</v>
      </c>
      <c r="F40" s="17">
        <f t="shared" si="3"/>
        <v>0</v>
      </c>
      <c r="G40" s="17">
        <f t="shared" si="4"/>
        <v>0</v>
      </c>
      <c r="H40" s="17">
        <f t="shared" si="9"/>
        <v>0</v>
      </c>
      <c r="I40" s="17">
        <f t="shared" si="5"/>
        <v>0</v>
      </c>
      <c r="J40" s="17">
        <f>SUM($H$27:$H40)</f>
        <v>6166.3507702666875</v>
      </c>
      <c r="K40" s="16">
        <f t="shared" si="6"/>
        <v>0</v>
      </c>
    </row>
    <row r="41" spans="1:11" x14ac:dyDescent="0.25">
      <c r="A41" s="3">
        <f t="shared" si="7"/>
        <v>15</v>
      </c>
      <c r="B41" s="18">
        <f t="shared" si="0"/>
        <v>46338</v>
      </c>
      <c r="C41" s="17">
        <f t="shared" si="8"/>
        <v>0</v>
      </c>
      <c r="D41" s="17">
        <f t="shared" si="1"/>
        <v>3013.8625641888907</v>
      </c>
      <c r="E41" s="17">
        <f t="shared" si="2"/>
        <v>0</v>
      </c>
      <c r="F41" s="17">
        <f t="shared" si="3"/>
        <v>0</v>
      </c>
      <c r="G41" s="17">
        <f t="shared" si="4"/>
        <v>0</v>
      </c>
      <c r="H41" s="17">
        <f t="shared" si="9"/>
        <v>0</v>
      </c>
      <c r="I41" s="17">
        <f t="shared" si="5"/>
        <v>0</v>
      </c>
      <c r="J41" s="17">
        <f>SUM($H$27:$H41)</f>
        <v>6166.3507702666875</v>
      </c>
      <c r="K41" s="16">
        <f t="shared" si="6"/>
        <v>0</v>
      </c>
    </row>
    <row r="42" spans="1:11" x14ac:dyDescent="0.25">
      <c r="A42" s="3">
        <f t="shared" si="7"/>
        <v>16</v>
      </c>
      <c r="B42" s="18">
        <f t="shared" si="0"/>
        <v>46368</v>
      </c>
      <c r="C42" s="17">
        <f t="shared" si="8"/>
        <v>0</v>
      </c>
      <c r="D42" s="17">
        <f t="shared" si="1"/>
        <v>3013.8625641888907</v>
      </c>
      <c r="E42" s="17">
        <f t="shared" si="2"/>
        <v>0</v>
      </c>
      <c r="F42" s="17">
        <f t="shared" si="3"/>
        <v>0</v>
      </c>
      <c r="G42" s="17">
        <f t="shared" si="4"/>
        <v>0</v>
      </c>
      <c r="H42" s="17">
        <f t="shared" si="9"/>
        <v>0</v>
      </c>
      <c r="I42" s="17">
        <f t="shared" si="5"/>
        <v>0</v>
      </c>
      <c r="J42" s="17">
        <f>SUM($H$27:$H42)</f>
        <v>6166.3507702666875</v>
      </c>
      <c r="K42" s="16">
        <f t="shared" si="6"/>
        <v>0</v>
      </c>
    </row>
    <row r="43" spans="1:11" x14ac:dyDescent="0.25">
      <c r="A43" s="3">
        <f t="shared" si="7"/>
        <v>17</v>
      </c>
      <c r="B43" s="18">
        <f t="shared" si="0"/>
        <v>46399</v>
      </c>
      <c r="C43" s="17">
        <f t="shared" si="8"/>
        <v>0</v>
      </c>
      <c r="D43" s="17">
        <f t="shared" si="1"/>
        <v>3013.8625641888907</v>
      </c>
      <c r="E43" s="17">
        <f t="shared" si="2"/>
        <v>0</v>
      </c>
      <c r="F43" s="17">
        <f t="shared" si="3"/>
        <v>0</v>
      </c>
      <c r="G43" s="17">
        <f t="shared" si="4"/>
        <v>0</v>
      </c>
      <c r="H43" s="17">
        <f t="shared" si="9"/>
        <v>0</v>
      </c>
      <c r="I43" s="17">
        <f t="shared" si="5"/>
        <v>0</v>
      </c>
      <c r="J43" s="17">
        <f>SUM($H$27:$H43)</f>
        <v>6166.3507702666875</v>
      </c>
      <c r="K43" s="16">
        <f t="shared" si="6"/>
        <v>0</v>
      </c>
    </row>
    <row r="44" spans="1:11" x14ac:dyDescent="0.25">
      <c r="A44" s="3">
        <f t="shared" si="7"/>
        <v>18</v>
      </c>
      <c r="B44" s="18">
        <f t="shared" si="0"/>
        <v>46430</v>
      </c>
      <c r="C44" s="17">
        <f t="shared" si="8"/>
        <v>0</v>
      </c>
      <c r="D44" s="17">
        <f t="shared" si="1"/>
        <v>3013.8625641888907</v>
      </c>
      <c r="E44" s="17">
        <f t="shared" si="2"/>
        <v>0</v>
      </c>
      <c r="F44" s="17">
        <f t="shared" si="3"/>
        <v>0</v>
      </c>
      <c r="G44" s="17">
        <f t="shared" si="4"/>
        <v>0</v>
      </c>
      <c r="H44" s="17">
        <f t="shared" si="9"/>
        <v>0</v>
      </c>
      <c r="I44" s="17">
        <f t="shared" si="5"/>
        <v>0</v>
      </c>
      <c r="J44" s="17">
        <f>SUM($H$27:$H44)</f>
        <v>6166.3507702666875</v>
      </c>
      <c r="K44" s="16">
        <f t="shared" si="6"/>
        <v>0</v>
      </c>
    </row>
    <row r="45" spans="1:11" x14ac:dyDescent="0.25">
      <c r="A45" s="3">
        <f t="shared" si="7"/>
        <v>19</v>
      </c>
      <c r="B45" s="18">
        <f t="shared" si="0"/>
        <v>46458</v>
      </c>
      <c r="C45" s="17">
        <f t="shared" si="8"/>
        <v>0</v>
      </c>
      <c r="D45" s="17">
        <f t="shared" si="1"/>
        <v>3013.8625641888907</v>
      </c>
      <c r="E45" s="17">
        <f t="shared" si="2"/>
        <v>0</v>
      </c>
      <c r="F45" s="17">
        <f t="shared" si="3"/>
        <v>0</v>
      </c>
      <c r="G45" s="17">
        <f t="shared" si="4"/>
        <v>0</v>
      </c>
      <c r="H45" s="17">
        <f t="shared" si="9"/>
        <v>0</v>
      </c>
      <c r="I45" s="17">
        <f t="shared" si="5"/>
        <v>0</v>
      </c>
      <c r="J45" s="17">
        <f>SUM($H$27:$H45)</f>
        <v>6166.3507702666875</v>
      </c>
      <c r="K45" s="16">
        <f t="shared" si="6"/>
        <v>0</v>
      </c>
    </row>
    <row r="46" spans="1:11" x14ac:dyDescent="0.25">
      <c r="A46" s="3">
        <f t="shared" si="7"/>
        <v>20</v>
      </c>
      <c r="B46" s="18">
        <f t="shared" si="0"/>
        <v>46489</v>
      </c>
      <c r="C46" s="17">
        <f t="shared" si="8"/>
        <v>0</v>
      </c>
      <c r="D46" s="17">
        <f t="shared" si="1"/>
        <v>3013.8625641888907</v>
      </c>
      <c r="E46" s="17">
        <f t="shared" si="2"/>
        <v>0</v>
      </c>
      <c r="F46" s="17">
        <f t="shared" si="3"/>
        <v>0</v>
      </c>
      <c r="G46" s="17">
        <f t="shared" si="4"/>
        <v>0</v>
      </c>
      <c r="H46" s="17">
        <f t="shared" si="9"/>
        <v>0</v>
      </c>
      <c r="I46" s="17">
        <f t="shared" si="5"/>
        <v>0</v>
      </c>
      <c r="J46" s="17">
        <f>SUM($H$27:$H46)</f>
        <v>6166.3507702666875</v>
      </c>
      <c r="K46" s="16">
        <f t="shared" si="6"/>
        <v>0</v>
      </c>
    </row>
    <row r="47" spans="1:11" x14ac:dyDescent="0.25">
      <c r="A47" s="3">
        <f t="shared" si="7"/>
        <v>21</v>
      </c>
      <c r="B47" s="18">
        <f t="shared" si="0"/>
        <v>46519</v>
      </c>
      <c r="C47" s="17">
        <f t="shared" si="8"/>
        <v>0</v>
      </c>
      <c r="D47" s="17">
        <f t="shared" si="1"/>
        <v>3013.8625641888907</v>
      </c>
      <c r="E47" s="17">
        <f t="shared" si="2"/>
        <v>0</v>
      </c>
      <c r="F47" s="17">
        <f t="shared" si="3"/>
        <v>0</v>
      </c>
      <c r="G47" s="17">
        <f t="shared" si="4"/>
        <v>0</v>
      </c>
      <c r="H47" s="17">
        <f t="shared" si="9"/>
        <v>0</v>
      </c>
      <c r="I47" s="17">
        <f t="shared" si="5"/>
        <v>0</v>
      </c>
      <c r="J47" s="17">
        <f>SUM($H$27:$H47)</f>
        <v>6166.3507702666875</v>
      </c>
      <c r="K47" s="16">
        <f t="shared" si="6"/>
        <v>0</v>
      </c>
    </row>
    <row r="48" spans="1:11" x14ac:dyDescent="0.25">
      <c r="A48" s="3">
        <f t="shared" si="7"/>
        <v>22</v>
      </c>
      <c r="B48" s="18">
        <f t="shared" si="0"/>
        <v>46550</v>
      </c>
      <c r="C48" s="17">
        <f t="shared" si="8"/>
        <v>0</v>
      </c>
      <c r="D48" s="17">
        <f t="shared" si="1"/>
        <v>3013.8625641888907</v>
      </c>
      <c r="E48" s="17">
        <f t="shared" si="2"/>
        <v>0</v>
      </c>
      <c r="F48" s="17">
        <f t="shared" si="3"/>
        <v>0</v>
      </c>
      <c r="G48" s="17">
        <f t="shared" si="4"/>
        <v>0</v>
      </c>
      <c r="H48" s="17">
        <f t="shared" si="9"/>
        <v>0</v>
      </c>
      <c r="I48" s="17">
        <f t="shared" si="5"/>
        <v>0</v>
      </c>
      <c r="J48" s="17">
        <f>SUM($H$27:$H48)</f>
        <v>6166.3507702666875</v>
      </c>
      <c r="K48" s="16">
        <f t="shared" si="6"/>
        <v>0</v>
      </c>
    </row>
    <row r="49" spans="1:11" x14ac:dyDescent="0.25">
      <c r="A49" s="3">
        <f t="shared" si="7"/>
        <v>23</v>
      </c>
      <c r="B49" s="18">
        <f t="shared" si="0"/>
        <v>46580</v>
      </c>
      <c r="C49" s="17">
        <f t="shared" si="8"/>
        <v>0</v>
      </c>
      <c r="D49" s="17">
        <f t="shared" si="1"/>
        <v>3013.8625641888907</v>
      </c>
      <c r="E49" s="17">
        <f t="shared" si="2"/>
        <v>0</v>
      </c>
      <c r="F49" s="17">
        <f t="shared" si="3"/>
        <v>0</v>
      </c>
      <c r="G49" s="17">
        <f t="shared" si="4"/>
        <v>0</v>
      </c>
      <c r="H49" s="17">
        <f t="shared" si="9"/>
        <v>0</v>
      </c>
      <c r="I49" s="17">
        <f t="shared" si="5"/>
        <v>0</v>
      </c>
      <c r="J49" s="17">
        <f>SUM($H$27:$H49)</f>
        <v>6166.3507702666875</v>
      </c>
      <c r="K49" s="16">
        <f t="shared" si="6"/>
        <v>0</v>
      </c>
    </row>
    <row r="50" spans="1:11" x14ac:dyDescent="0.25">
      <c r="A50" s="3">
        <f t="shared" si="7"/>
        <v>24</v>
      </c>
      <c r="B50" s="18">
        <f t="shared" si="0"/>
        <v>46611</v>
      </c>
      <c r="C50" s="17">
        <f t="shared" si="8"/>
        <v>0</v>
      </c>
      <c r="D50" s="17">
        <f t="shared" si="1"/>
        <v>3013.8625641888907</v>
      </c>
      <c r="E50" s="17">
        <f t="shared" si="2"/>
        <v>0</v>
      </c>
      <c r="F50" s="17">
        <f t="shared" si="3"/>
        <v>0</v>
      </c>
      <c r="G50" s="17">
        <f t="shared" si="4"/>
        <v>0</v>
      </c>
      <c r="H50" s="17">
        <f t="shared" si="9"/>
        <v>0</v>
      </c>
      <c r="I50" s="17">
        <f t="shared" si="5"/>
        <v>0</v>
      </c>
      <c r="J50" s="17">
        <f>SUM($H$27:$H50)</f>
        <v>6166.3507702666875</v>
      </c>
      <c r="K50" s="16">
        <f t="shared" si="6"/>
        <v>0</v>
      </c>
    </row>
    <row r="51" spans="1:11" x14ac:dyDescent="0.25">
      <c r="A51" s="3">
        <f t="shared" si="7"/>
        <v>25</v>
      </c>
      <c r="B51" s="18">
        <f t="shared" si="0"/>
        <v>46642</v>
      </c>
      <c r="C51" s="17">
        <f t="shared" si="8"/>
        <v>0</v>
      </c>
      <c r="D51" s="17">
        <f t="shared" si="1"/>
        <v>3013.8625641888907</v>
      </c>
      <c r="E51" s="17">
        <f t="shared" si="2"/>
        <v>0</v>
      </c>
      <c r="F51" s="17">
        <f t="shared" si="3"/>
        <v>0</v>
      </c>
      <c r="G51" s="17">
        <f t="shared" si="4"/>
        <v>0</v>
      </c>
      <c r="H51" s="17">
        <f t="shared" si="9"/>
        <v>0</v>
      </c>
      <c r="I51" s="17">
        <f t="shared" si="5"/>
        <v>0</v>
      </c>
      <c r="J51" s="17">
        <f>SUM($H$27:$H51)</f>
        <v>6166.3507702666875</v>
      </c>
      <c r="K51" s="16">
        <f t="shared" si="6"/>
        <v>0</v>
      </c>
    </row>
    <row r="52" spans="1:11" x14ac:dyDescent="0.25">
      <c r="A52" s="3">
        <f t="shared" si="7"/>
        <v>26</v>
      </c>
      <c r="B52" s="18">
        <f t="shared" si="0"/>
        <v>46672</v>
      </c>
      <c r="C52" s="17">
        <f t="shared" si="8"/>
        <v>0</v>
      </c>
      <c r="D52" s="17">
        <f t="shared" si="1"/>
        <v>3013.8625641888907</v>
      </c>
      <c r="E52" s="17">
        <f t="shared" si="2"/>
        <v>0</v>
      </c>
      <c r="F52" s="17">
        <f t="shared" si="3"/>
        <v>0</v>
      </c>
      <c r="G52" s="17">
        <f t="shared" si="4"/>
        <v>0</v>
      </c>
      <c r="H52" s="17">
        <f t="shared" si="9"/>
        <v>0</v>
      </c>
      <c r="I52" s="17">
        <f t="shared" si="5"/>
        <v>0</v>
      </c>
      <c r="J52" s="17">
        <f>SUM($H$27:$H52)</f>
        <v>6166.3507702666875</v>
      </c>
      <c r="K52" s="16">
        <f t="shared" si="6"/>
        <v>0</v>
      </c>
    </row>
    <row r="53" spans="1:11" x14ac:dyDescent="0.25">
      <c r="A53" s="3">
        <f t="shared" si="7"/>
        <v>27</v>
      </c>
      <c r="B53" s="18">
        <f t="shared" si="0"/>
        <v>46703</v>
      </c>
      <c r="C53" s="17">
        <f t="shared" si="8"/>
        <v>0</v>
      </c>
      <c r="D53" s="17">
        <f t="shared" si="1"/>
        <v>3013.8625641888907</v>
      </c>
      <c r="E53" s="17">
        <f t="shared" si="2"/>
        <v>0</v>
      </c>
      <c r="F53" s="17">
        <f t="shared" si="3"/>
        <v>0</v>
      </c>
      <c r="G53" s="17">
        <f t="shared" si="4"/>
        <v>0</v>
      </c>
      <c r="H53" s="17">
        <f t="shared" si="9"/>
        <v>0</v>
      </c>
      <c r="I53" s="17">
        <f t="shared" si="5"/>
        <v>0</v>
      </c>
      <c r="J53" s="17">
        <f>SUM($H$27:$H53)</f>
        <v>6166.3507702666875</v>
      </c>
      <c r="K53" s="16">
        <f t="shared" si="6"/>
        <v>0</v>
      </c>
    </row>
    <row r="54" spans="1:11" x14ac:dyDescent="0.25">
      <c r="A54" s="3">
        <f t="shared" si="7"/>
        <v>28</v>
      </c>
      <c r="B54" s="18">
        <f t="shared" si="0"/>
        <v>46733</v>
      </c>
      <c r="C54" s="17">
        <f t="shared" si="8"/>
        <v>0</v>
      </c>
      <c r="D54" s="17">
        <f t="shared" si="1"/>
        <v>3013.8625641888907</v>
      </c>
      <c r="E54" s="17">
        <f t="shared" si="2"/>
        <v>0</v>
      </c>
      <c r="F54" s="17">
        <f t="shared" si="3"/>
        <v>0</v>
      </c>
      <c r="G54" s="17">
        <f t="shared" si="4"/>
        <v>0</v>
      </c>
      <c r="H54" s="17">
        <f t="shared" si="9"/>
        <v>0</v>
      </c>
      <c r="I54" s="17">
        <f t="shared" si="5"/>
        <v>0</v>
      </c>
      <c r="J54" s="17">
        <f>SUM($H$27:$H54)</f>
        <v>6166.3507702666875</v>
      </c>
      <c r="K54" s="16">
        <f t="shared" si="6"/>
        <v>0</v>
      </c>
    </row>
    <row r="55" spans="1:11" x14ac:dyDescent="0.25">
      <c r="A55" s="3">
        <f t="shared" si="7"/>
        <v>29</v>
      </c>
      <c r="B55" s="18">
        <f t="shared" si="0"/>
        <v>46764</v>
      </c>
      <c r="C55" s="17">
        <f t="shared" si="8"/>
        <v>0</v>
      </c>
      <c r="D55" s="17">
        <f t="shared" si="1"/>
        <v>3013.8625641888907</v>
      </c>
      <c r="E55" s="17">
        <f t="shared" si="2"/>
        <v>0</v>
      </c>
      <c r="F55" s="17">
        <f t="shared" si="3"/>
        <v>0</v>
      </c>
      <c r="G55" s="17">
        <f t="shared" si="4"/>
        <v>0</v>
      </c>
      <c r="H55" s="17">
        <f t="shared" si="9"/>
        <v>0</v>
      </c>
      <c r="I55" s="17">
        <f t="shared" si="5"/>
        <v>0</v>
      </c>
      <c r="J55" s="17">
        <f>SUM($H$27:$H55)</f>
        <v>6166.3507702666875</v>
      </c>
      <c r="K55" s="16">
        <f t="shared" si="6"/>
        <v>0</v>
      </c>
    </row>
    <row r="56" spans="1:11" x14ac:dyDescent="0.25">
      <c r="A56" s="3">
        <f t="shared" si="7"/>
        <v>30</v>
      </c>
      <c r="B56" s="18">
        <f t="shared" si="0"/>
        <v>46795</v>
      </c>
      <c r="C56" s="17">
        <f t="shared" si="8"/>
        <v>0</v>
      </c>
      <c r="D56" s="17">
        <f t="shared" si="1"/>
        <v>3013.8625641888907</v>
      </c>
      <c r="E56" s="17">
        <f t="shared" si="2"/>
        <v>0</v>
      </c>
      <c r="F56" s="17">
        <f t="shared" si="3"/>
        <v>0</v>
      </c>
      <c r="G56" s="17">
        <f t="shared" si="4"/>
        <v>0</v>
      </c>
      <c r="H56" s="17">
        <f t="shared" si="9"/>
        <v>0</v>
      </c>
      <c r="I56" s="17">
        <f t="shared" si="5"/>
        <v>0</v>
      </c>
      <c r="J56" s="17">
        <f>SUM($H$27:$H56)</f>
        <v>6166.3507702666875</v>
      </c>
      <c r="K56" s="16">
        <f t="shared" si="6"/>
        <v>0</v>
      </c>
    </row>
    <row r="57" spans="1:11" x14ac:dyDescent="0.25">
      <c r="A57" s="3">
        <f t="shared" si="7"/>
        <v>31</v>
      </c>
      <c r="B57" s="18">
        <f t="shared" si="0"/>
        <v>46824</v>
      </c>
      <c r="C57" s="17">
        <f t="shared" si="8"/>
        <v>0</v>
      </c>
      <c r="D57" s="17">
        <f t="shared" si="1"/>
        <v>3013.8625641888907</v>
      </c>
      <c r="E57" s="17">
        <f t="shared" si="2"/>
        <v>0</v>
      </c>
      <c r="F57" s="17">
        <f t="shared" si="3"/>
        <v>0</v>
      </c>
      <c r="G57" s="17">
        <f t="shared" si="4"/>
        <v>0</v>
      </c>
      <c r="H57" s="17">
        <f t="shared" si="9"/>
        <v>0</v>
      </c>
      <c r="I57" s="17">
        <f t="shared" si="5"/>
        <v>0</v>
      </c>
      <c r="J57" s="17">
        <f>SUM($H$27:$H57)</f>
        <v>6166.3507702666875</v>
      </c>
      <c r="K57" s="16">
        <f t="shared" si="6"/>
        <v>0</v>
      </c>
    </row>
    <row r="58" spans="1:11" x14ac:dyDescent="0.25">
      <c r="A58" s="3">
        <f t="shared" si="7"/>
        <v>32</v>
      </c>
      <c r="B58" s="18">
        <f t="shared" si="0"/>
        <v>46855</v>
      </c>
      <c r="C58" s="17">
        <f t="shared" si="8"/>
        <v>0</v>
      </c>
      <c r="D58" s="17">
        <f t="shared" si="1"/>
        <v>3013.8625641888907</v>
      </c>
      <c r="E58" s="17">
        <f t="shared" si="2"/>
        <v>0</v>
      </c>
      <c r="F58" s="17">
        <f t="shared" si="3"/>
        <v>0</v>
      </c>
      <c r="G58" s="17">
        <f t="shared" si="4"/>
        <v>0</v>
      </c>
      <c r="H58" s="17">
        <f t="shared" si="9"/>
        <v>0</v>
      </c>
      <c r="I58" s="17">
        <f t="shared" si="5"/>
        <v>0</v>
      </c>
      <c r="J58" s="17">
        <f>SUM($H$27:$H58)</f>
        <v>6166.3507702666875</v>
      </c>
      <c r="K58" s="16">
        <f t="shared" si="6"/>
        <v>0</v>
      </c>
    </row>
    <row r="59" spans="1:11" x14ac:dyDescent="0.25">
      <c r="A59" s="3">
        <f t="shared" si="7"/>
        <v>33</v>
      </c>
      <c r="B59" s="18">
        <f t="shared" si="0"/>
        <v>46885</v>
      </c>
      <c r="C59" s="17">
        <f t="shared" si="8"/>
        <v>0</v>
      </c>
      <c r="D59" s="17">
        <f t="shared" si="1"/>
        <v>3013.8625641888907</v>
      </c>
      <c r="E59" s="17">
        <f t="shared" si="2"/>
        <v>0</v>
      </c>
      <c r="F59" s="17">
        <f t="shared" si="3"/>
        <v>0</v>
      </c>
      <c r="G59" s="17">
        <f t="shared" si="4"/>
        <v>0</v>
      </c>
      <c r="H59" s="17">
        <f t="shared" si="9"/>
        <v>0</v>
      </c>
      <c r="I59" s="17">
        <f t="shared" si="5"/>
        <v>0</v>
      </c>
      <c r="J59" s="17">
        <f>SUM($H$27:$H59)</f>
        <v>6166.3507702666875</v>
      </c>
      <c r="K59" s="16">
        <f t="shared" si="6"/>
        <v>0</v>
      </c>
    </row>
    <row r="60" spans="1:11" x14ac:dyDescent="0.25">
      <c r="A60" s="3">
        <f t="shared" si="7"/>
        <v>34</v>
      </c>
      <c r="B60" s="18">
        <f t="shared" si="0"/>
        <v>46916</v>
      </c>
      <c r="C60" s="17">
        <f t="shared" si="8"/>
        <v>0</v>
      </c>
      <c r="D60" s="17">
        <f t="shared" si="1"/>
        <v>3013.8625641888907</v>
      </c>
      <c r="E60" s="17">
        <f t="shared" si="2"/>
        <v>0</v>
      </c>
      <c r="F60" s="17">
        <f t="shared" si="3"/>
        <v>0</v>
      </c>
      <c r="G60" s="17">
        <f t="shared" si="4"/>
        <v>0</v>
      </c>
      <c r="H60" s="17">
        <f t="shared" si="9"/>
        <v>0</v>
      </c>
      <c r="I60" s="17">
        <f t="shared" si="5"/>
        <v>0</v>
      </c>
      <c r="J60" s="17">
        <f>SUM($H$27:$H60)</f>
        <v>6166.3507702666875</v>
      </c>
      <c r="K60" s="16">
        <f t="shared" si="6"/>
        <v>0</v>
      </c>
    </row>
    <row r="61" spans="1:11" x14ac:dyDescent="0.25">
      <c r="A61" s="3">
        <f t="shared" si="7"/>
        <v>35</v>
      </c>
      <c r="B61" s="18">
        <f t="shared" si="0"/>
        <v>46946</v>
      </c>
      <c r="C61" s="17">
        <f t="shared" si="8"/>
        <v>0</v>
      </c>
      <c r="D61" s="17">
        <f t="shared" si="1"/>
        <v>3013.8625641888907</v>
      </c>
      <c r="E61" s="17">
        <f t="shared" si="2"/>
        <v>0</v>
      </c>
      <c r="F61" s="17">
        <f t="shared" si="3"/>
        <v>0</v>
      </c>
      <c r="G61" s="17">
        <f t="shared" si="4"/>
        <v>0</v>
      </c>
      <c r="H61" s="17">
        <f t="shared" si="9"/>
        <v>0</v>
      </c>
      <c r="I61" s="17">
        <f t="shared" si="5"/>
        <v>0</v>
      </c>
      <c r="J61" s="17">
        <f>SUM($H$27:$H61)</f>
        <v>6166.3507702666875</v>
      </c>
      <c r="K61" s="16">
        <f t="shared" si="6"/>
        <v>0</v>
      </c>
    </row>
    <row r="62" spans="1:11" x14ac:dyDescent="0.25">
      <c r="A62" s="3">
        <f t="shared" si="7"/>
        <v>36</v>
      </c>
      <c r="B62" s="18">
        <f t="shared" si="0"/>
        <v>46977</v>
      </c>
      <c r="C62" s="17">
        <f t="shared" si="8"/>
        <v>0</v>
      </c>
      <c r="D62" s="17">
        <f t="shared" si="1"/>
        <v>3013.8625641888907</v>
      </c>
      <c r="E62" s="17">
        <f t="shared" si="2"/>
        <v>0</v>
      </c>
      <c r="F62" s="17">
        <f t="shared" si="3"/>
        <v>0</v>
      </c>
      <c r="G62" s="17">
        <f t="shared" si="4"/>
        <v>0</v>
      </c>
      <c r="H62" s="17">
        <f t="shared" si="9"/>
        <v>0</v>
      </c>
      <c r="I62" s="17">
        <f t="shared" si="5"/>
        <v>0</v>
      </c>
      <c r="J62" s="17">
        <f>SUM($H$27:$H62)</f>
        <v>6166.3507702666875</v>
      </c>
      <c r="K62" s="16">
        <f t="shared" si="6"/>
        <v>0</v>
      </c>
    </row>
    <row r="63" spans="1:11" x14ac:dyDescent="0.25">
      <c r="A63" s="3">
        <f t="shared" si="7"/>
        <v>37</v>
      </c>
      <c r="B63" s="18">
        <f t="shared" si="0"/>
        <v>47008</v>
      </c>
      <c r="C63" s="17">
        <f t="shared" si="8"/>
        <v>0</v>
      </c>
      <c r="D63" s="17">
        <f t="shared" si="1"/>
        <v>3013.8625641888907</v>
      </c>
      <c r="E63" s="17">
        <f t="shared" si="2"/>
        <v>0</v>
      </c>
      <c r="F63" s="17">
        <f t="shared" si="3"/>
        <v>0</v>
      </c>
      <c r="G63" s="17">
        <f t="shared" si="4"/>
        <v>0</v>
      </c>
      <c r="H63" s="17">
        <f t="shared" si="9"/>
        <v>0</v>
      </c>
      <c r="I63" s="17">
        <f t="shared" si="5"/>
        <v>0</v>
      </c>
      <c r="J63" s="17">
        <f>SUM($H$27:$H63)</f>
        <v>6166.3507702666875</v>
      </c>
      <c r="K63" s="16">
        <f t="shared" si="6"/>
        <v>0</v>
      </c>
    </row>
    <row r="64" spans="1:11" x14ac:dyDescent="0.25">
      <c r="A64" s="3">
        <f t="shared" si="7"/>
        <v>38</v>
      </c>
      <c r="B64" s="18">
        <f t="shared" si="0"/>
        <v>47038</v>
      </c>
      <c r="C64" s="17">
        <f t="shared" si="8"/>
        <v>0</v>
      </c>
      <c r="D64" s="17">
        <f t="shared" si="1"/>
        <v>3013.8625641888907</v>
      </c>
      <c r="E64" s="17">
        <f t="shared" si="2"/>
        <v>0</v>
      </c>
      <c r="F64" s="17">
        <f t="shared" si="3"/>
        <v>0</v>
      </c>
      <c r="G64" s="17">
        <f t="shared" si="4"/>
        <v>0</v>
      </c>
      <c r="H64" s="17">
        <f t="shared" si="9"/>
        <v>0</v>
      </c>
      <c r="I64" s="17">
        <f t="shared" si="5"/>
        <v>0</v>
      </c>
      <c r="J64" s="17">
        <f>SUM($H$27:$H64)</f>
        <v>6166.3507702666875</v>
      </c>
      <c r="K64" s="16">
        <f t="shared" si="6"/>
        <v>0</v>
      </c>
    </row>
    <row r="65" spans="1:11" x14ac:dyDescent="0.25">
      <c r="A65" s="3">
        <f t="shared" si="7"/>
        <v>39</v>
      </c>
      <c r="B65" s="18">
        <f t="shared" si="0"/>
        <v>47069</v>
      </c>
      <c r="C65" s="17">
        <f t="shared" si="8"/>
        <v>0</v>
      </c>
      <c r="D65" s="17">
        <f t="shared" si="1"/>
        <v>3013.8625641888907</v>
      </c>
      <c r="E65" s="17">
        <f t="shared" si="2"/>
        <v>0</v>
      </c>
      <c r="F65" s="17">
        <f t="shared" si="3"/>
        <v>0</v>
      </c>
      <c r="G65" s="17">
        <f t="shared" si="4"/>
        <v>0</v>
      </c>
      <c r="H65" s="17">
        <f t="shared" si="9"/>
        <v>0</v>
      </c>
      <c r="I65" s="17">
        <f t="shared" si="5"/>
        <v>0</v>
      </c>
      <c r="J65" s="17">
        <f>SUM($H$27:$H65)</f>
        <v>6166.3507702666875</v>
      </c>
      <c r="K65" s="16">
        <f t="shared" si="6"/>
        <v>0</v>
      </c>
    </row>
    <row r="66" spans="1:11" x14ac:dyDescent="0.25">
      <c r="A66" s="3">
        <f t="shared" si="7"/>
        <v>40</v>
      </c>
      <c r="B66" s="18">
        <f t="shared" si="0"/>
        <v>47099</v>
      </c>
      <c r="C66" s="17">
        <f t="shared" si="8"/>
        <v>0</v>
      </c>
      <c r="D66" s="17">
        <f t="shared" si="1"/>
        <v>3013.8625641888907</v>
      </c>
      <c r="E66" s="17">
        <f t="shared" si="2"/>
        <v>0</v>
      </c>
      <c r="F66" s="17">
        <f t="shared" si="3"/>
        <v>0</v>
      </c>
      <c r="G66" s="17">
        <f t="shared" si="4"/>
        <v>0</v>
      </c>
      <c r="H66" s="17">
        <f t="shared" si="9"/>
        <v>0</v>
      </c>
      <c r="I66" s="17">
        <f t="shared" si="5"/>
        <v>0</v>
      </c>
      <c r="J66" s="17">
        <f>SUM($H$27:$H66)</f>
        <v>6166.3507702666875</v>
      </c>
      <c r="K66" s="16">
        <f t="shared" si="6"/>
        <v>0</v>
      </c>
    </row>
    <row r="67" spans="1:11" x14ac:dyDescent="0.25">
      <c r="A67" s="3">
        <f t="shared" si="7"/>
        <v>41</v>
      </c>
      <c r="B67" s="18">
        <f t="shared" si="0"/>
        <v>47130</v>
      </c>
      <c r="C67" s="17">
        <f t="shared" si="8"/>
        <v>0</v>
      </c>
      <c r="D67" s="17">
        <f t="shared" si="1"/>
        <v>3013.8625641888907</v>
      </c>
      <c r="E67" s="17">
        <f t="shared" si="2"/>
        <v>0</v>
      </c>
      <c r="F67" s="17">
        <f t="shared" si="3"/>
        <v>0</v>
      </c>
      <c r="G67" s="17">
        <f t="shared" si="4"/>
        <v>0</v>
      </c>
      <c r="H67" s="17">
        <f t="shared" si="9"/>
        <v>0</v>
      </c>
      <c r="I67" s="17">
        <f t="shared" si="5"/>
        <v>0</v>
      </c>
      <c r="J67" s="17">
        <f>SUM($H$27:$H67)</f>
        <v>6166.3507702666875</v>
      </c>
      <c r="K67" s="16">
        <f t="shared" si="6"/>
        <v>0</v>
      </c>
    </row>
    <row r="68" spans="1:11" x14ac:dyDescent="0.25">
      <c r="A68" s="3">
        <f t="shared" si="7"/>
        <v>42</v>
      </c>
      <c r="B68" s="18">
        <f t="shared" si="0"/>
        <v>47161</v>
      </c>
      <c r="C68" s="17">
        <f t="shared" si="8"/>
        <v>0</v>
      </c>
      <c r="D68" s="17">
        <f t="shared" si="1"/>
        <v>3013.8625641888907</v>
      </c>
      <c r="E68" s="17">
        <f t="shared" si="2"/>
        <v>0</v>
      </c>
      <c r="F68" s="17">
        <f t="shared" si="3"/>
        <v>0</v>
      </c>
      <c r="G68" s="17">
        <f t="shared" si="4"/>
        <v>0</v>
      </c>
      <c r="H68" s="17">
        <f t="shared" si="9"/>
        <v>0</v>
      </c>
      <c r="I68" s="17">
        <f t="shared" si="5"/>
        <v>0</v>
      </c>
      <c r="J68" s="17">
        <f>SUM($H$27:$H68)</f>
        <v>6166.3507702666875</v>
      </c>
      <c r="K68" s="16">
        <f t="shared" si="6"/>
        <v>0</v>
      </c>
    </row>
    <row r="69" spans="1:11" x14ac:dyDescent="0.25">
      <c r="A69" s="3">
        <f t="shared" si="7"/>
        <v>43</v>
      </c>
      <c r="B69" s="18">
        <f t="shared" si="0"/>
        <v>47189</v>
      </c>
      <c r="C69" s="17">
        <f t="shared" si="8"/>
        <v>0</v>
      </c>
      <c r="D69" s="17">
        <f t="shared" si="1"/>
        <v>3013.8625641888907</v>
      </c>
      <c r="E69" s="17">
        <f t="shared" si="2"/>
        <v>0</v>
      </c>
      <c r="F69" s="17">
        <f t="shared" si="3"/>
        <v>0</v>
      </c>
      <c r="G69" s="17">
        <f t="shared" si="4"/>
        <v>0</v>
      </c>
      <c r="H69" s="17">
        <f t="shared" si="9"/>
        <v>0</v>
      </c>
      <c r="I69" s="17">
        <f t="shared" si="5"/>
        <v>0</v>
      </c>
      <c r="J69" s="17">
        <f>SUM($H$27:$H69)</f>
        <v>6166.3507702666875</v>
      </c>
      <c r="K69" s="16">
        <f t="shared" si="6"/>
        <v>0</v>
      </c>
    </row>
    <row r="70" spans="1:11" x14ac:dyDescent="0.25">
      <c r="A70" s="3">
        <f t="shared" si="7"/>
        <v>44</v>
      </c>
      <c r="B70" s="18">
        <f t="shared" si="0"/>
        <v>47220</v>
      </c>
      <c r="C70" s="17">
        <f t="shared" si="8"/>
        <v>0</v>
      </c>
      <c r="D70" s="17">
        <f t="shared" si="1"/>
        <v>3013.8625641888907</v>
      </c>
      <c r="E70" s="17">
        <f t="shared" si="2"/>
        <v>0</v>
      </c>
      <c r="F70" s="17">
        <f t="shared" si="3"/>
        <v>0</v>
      </c>
      <c r="G70" s="17">
        <f t="shared" si="4"/>
        <v>0</v>
      </c>
      <c r="H70" s="17">
        <f t="shared" si="9"/>
        <v>0</v>
      </c>
      <c r="I70" s="17">
        <f t="shared" si="5"/>
        <v>0</v>
      </c>
      <c r="J70" s="17">
        <f>SUM($H$27:$H70)</f>
        <v>6166.3507702666875</v>
      </c>
      <c r="K70" s="16">
        <f t="shared" si="6"/>
        <v>0</v>
      </c>
    </row>
    <row r="71" spans="1:11" x14ac:dyDescent="0.25">
      <c r="A71" s="3">
        <f t="shared" si="7"/>
        <v>45</v>
      </c>
      <c r="B71" s="18">
        <f t="shared" si="0"/>
        <v>47250</v>
      </c>
      <c r="C71" s="17">
        <f t="shared" si="8"/>
        <v>0</v>
      </c>
      <c r="D71" s="17">
        <f t="shared" si="1"/>
        <v>3013.8625641888907</v>
      </c>
      <c r="E71" s="17">
        <f t="shared" si="2"/>
        <v>0</v>
      </c>
      <c r="F71" s="17">
        <f t="shared" si="3"/>
        <v>0</v>
      </c>
      <c r="G71" s="17">
        <f t="shared" si="4"/>
        <v>0</v>
      </c>
      <c r="H71" s="17">
        <f t="shared" si="9"/>
        <v>0</v>
      </c>
      <c r="I71" s="17">
        <f t="shared" si="5"/>
        <v>0</v>
      </c>
      <c r="J71" s="17">
        <f>SUM($H$27:$H71)</f>
        <v>6166.3507702666875</v>
      </c>
      <c r="K71" s="16">
        <f t="shared" si="6"/>
        <v>0</v>
      </c>
    </row>
    <row r="72" spans="1:11" x14ac:dyDescent="0.25">
      <c r="A72" s="3">
        <f t="shared" si="7"/>
        <v>46</v>
      </c>
      <c r="B72" s="18">
        <f t="shared" si="0"/>
        <v>47281</v>
      </c>
      <c r="C72" s="17">
        <f t="shared" si="8"/>
        <v>0</v>
      </c>
      <c r="D72" s="17">
        <f t="shared" si="1"/>
        <v>3013.8625641888907</v>
      </c>
      <c r="E72" s="17">
        <f t="shared" si="2"/>
        <v>0</v>
      </c>
      <c r="F72" s="17">
        <f t="shared" si="3"/>
        <v>0</v>
      </c>
      <c r="G72" s="17">
        <f t="shared" si="4"/>
        <v>0</v>
      </c>
      <c r="H72" s="17">
        <f t="shared" si="9"/>
        <v>0</v>
      </c>
      <c r="I72" s="17">
        <f t="shared" si="5"/>
        <v>0</v>
      </c>
      <c r="J72" s="17">
        <f>SUM($H$27:$H72)</f>
        <v>6166.3507702666875</v>
      </c>
      <c r="K72" s="16">
        <f t="shared" si="6"/>
        <v>0</v>
      </c>
    </row>
    <row r="73" spans="1:11" x14ac:dyDescent="0.25">
      <c r="A73" s="3">
        <f t="shared" si="7"/>
        <v>47</v>
      </c>
      <c r="B73" s="18">
        <f t="shared" si="0"/>
        <v>47311</v>
      </c>
      <c r="C73" s="17">
        <f t="shared" si="8"/>
        <v>0</v>
      </c>
      <c r="D73" s="17">
        <f t="shared" si="1"/>
        <v>3013.8625641888907</v>
      </c>
      <c r="E73" s="17">
        <f t="shared" si="2"/>
        <v>0</v>
      </c>
      <c r="F73" s="17">
        <f t="shared" si="3"/>
        <v>0</v>
      </c>
      <c r="G73" s="17">
        <f t="shared" si="4"/>
        <v>0</v>
      </c>
      <c r="H73" s="17">
        <f t="shared" si="9"/>
        <v>0</v>
      </c>
      <c r="I73" s="17">
        <f t="shared" si="5"/>
        <v>0</v>
      </c>
      <c r="J73" s="17">
        <f>SUM($H$27:$H73)</f>
        <v>6166.3507702666875</v>
      </c>
      <c r="K73" s="16">
        <f t="shared" si="6"/>
        <v>0</v>
      </c>
    </row>
    <row r="74" spans="1:11" x14ac:dyDescent="0.25">
      <c r="A74" s="3">
        <f t="shared" si="7"/>
        <v>48</v>
      </c>
      <c r="B74" s="18">
        <f t="shared" si="0"/>
        <v>47342</v>
      </c>
      <c r="C74" s="17">
        <f t="shared" si="8"/>
        <v>0</v>
      </c>
      <c r="D74" s="17">
        <f t="shared" si="1"/>
        <v>3013.8625641888907</v>
      </c>
      <c r="E74" s="17">
        <f t="shared" si="2"/>
        <v>0</v>
      </c>
      <c r="F74" s="17">
        <f t="shared" si="3"/>
        <v>0</v>
      </c>
      <c r="G74" s="17">
        <f t="shared" si="4"/>
        <v>0</v>
      </c>
      <c r="H74" s="17">
        <f t="shared" si="9"/>
        <v>0</v>
      </c>
      <c r="I74" s="17">
        <f t="shared" si="5"/>
        <v>0</v>
      </c>
      <c r="J74" s="17">
        <f>SUM($H$27:$H74)</f>
        <v>6166.3507702666875</v>
      </c>
      <c r="K74" s="16">
        <f t="shared" si="6"/>
        <v>0</v>
      </c>
    </row>
    <row r="75" spans="1:11" x14ac:dyDescent="0.25">
      <c r="A75" s="3">
        <f t="shared" si="7"/>
        <v>49</v>
      </c>
      <c r="B75" s="18">
        <f t="shared" si="0"/>
        <v>47373</v>
      </c>
      <c r="C75" s="17">
        <f t="shared" si="8"/>
        <v>0</v>
      </c>
      <c r="D75" s="17">
        <f t="shared" si="1"/>
        <v>3013.8625641888907</v>
      </c>
      <c r="E75" s="17">
        <f t="shared" si="2"/>
        <v>0</v>
      </c>
      <c r="F75" s="17">
        <f t="shared" si="3"/>
        <v>0</v>
      </c>
      <c r="G75" s="17">
        <f t="shared" si="4"/>
        <v>0</v>
      </c>
      <c r="H75" s="17">
        <f t="shared" si="9"/>
        <v>0</v>
      </c>
      <c r="I75" s="17">
        <f t="shared" si="5"/>
        <v>0</v>
      </c>
      <c r="J75" s="17">
        <f>SUM($H$27:$H75)</f>
        <v>6166.3507702666875</v>
      </c>
      <c r="K75" s="16">
        <f t="shared" si="6"/>
        <v>0</v>
      </c>
    </row>
    <row r="76" spans="1:11" x14ac:dyDescent="0.25">
      <c r="A76" s="3">
        <f t="shared" si="7"/>
        <v>50</v>
      </c>
      <c r="B76" s="18">
        <f t="shared" si="0"/>
        <v>47403</v>
      </c>
      <c r="C76" s="17">
        <f t="shared" si="8"/>
        <v>0</v>
      </c>
      <c r="D76" s="17">
        <f t="shared" si="1"/>
        <v>3013.8625641888907</v>
      </c>
      <c r="E76" s="17">
        <f t="shared" si="2"/>
        <v>0</v>
      </c>
      <c r="F76" s="17">
        <f t="shared" si="3"/>
        <v>0</v>
      </c>
      <c r="G76" s="17">
        <f t="shared" si="4"/>
        <v>0</v>
      </c>
      <c r="H76" s="17">
        <f t="shared" si="9"/>
        <v>0</v>
      </c>
      <c r="I76" s="17">
        <f t="shared" si="5"/>
        <v>0</v>
      </c>
      <c r="J76" s="17">
        <f>SUM($H$27:$H76)</f>
        <v>6166.3507702666875</v>
      </c>
      <c r="K76" s="16">
        <f t="shared" si="6"/>
        <v>0</v>
      </c>
    </row>
    <row r="77" spans="1:11" x14ac:dyDescent="0.25">
      <c r="A77" s="3">
        <f t="shared" si="7"/>
        <v>51</v>
      </c>
      <c r="B77" s="18">
        <f t="shared" si="0"/>
        <v>47434</v>
      </c>
      <c r="C77" s="17">
        <f t="shared" si="8"/>
        <v>0</v>
      </c>
      <c r="D77" s="17">
        <f t="shared" si="1"/>
        <v>3013.8625641888907</v>
      </c>
      <c r="E77" s="17">
        <f t="shared" si="2"/>
        <v>0</v>
      </c>
      <c r="F77" s="17">
        <f t="shared" si="3"/>
        <v>0</v>
      </c>
      <c r="G77" s="17">
        <f t="shared" si="4"/>
        <v>0</v>
      </c>
      <c r="H77" s="17">
        <f t="shared" si="9"/>
        <v>0</v>
      </c>
      <c r="I77" s="17">
        <f t="shared" si="5"/>
        <v>0</v>
      </c>
      <c r="J77" s="17">
        <f>SUM($H$27:$H77)</f>
        <v>6166.3507702666875</v>
      </c>
      <c r="K77" s="16">
        <f t="shared" si="6"/>
        <v>0</v>
      </c>
    </row>
    <row r="78" spans="1:11" x14ac:dyDescent="0.25">
      <c r="A78" s="3">
        <f t="shared" si="7"/>
        <v>52</v>
      </c>
      <c r="B78" s="18">
        <f t="shared" si="0"/>
        <v>47464</v>
      </c>
      <c r="C78" s="17">
        <f t="shared" si="8"/>
        <v>0</v>
      </c>
      <c r="D78" s="17">
        <f t="shared" si="1"/>
        <v>3013.8625641888907</v>
      </c>
      <c r="E78" s="17">
        <f t="shared" si="2"/>
        <v>0</v>
      </c>
      <c r="F78" s="17">
        <f t="shared" si="3"/>
        <v>0</v>
      </c>
      <c r="G78" s="17">
        <f t="shared" si="4"/>
        <v>0</v>
      </c>
      <c r="H78" s="17">
        <f t="shared" si="9"/>
        <v>0</v>
      </c>
      <c r="I78" s="17">
        <f t="shared" si="5"/>
        <v>0</v>
      </c>
      <c r="J78" s="17">
        <f>SUM($H$27:$H78)</f>
        <v>6166.3507702666875</v>
      </c>
      <c r="K78" s="16">
        <f t="shared" si="6"/>
        <v>0</v>
      </c>
    </row>
    <row r="79" spans="1:11" x14ac:dyDescent="0.25">
      <c r="A79" s="3">
        <f t="shared" si="7"/>
        <v>53</v>
      </c>
      <c r="B79" s="18">
        <f t="shared" si="0"/>
        <v>47495</v>
      </c>
      <c r="C79" s="17">
        <f t="shared" si="8"/>
        <v>0</v>
      </c>
      <c r="D79" s="17">
        <f t="shared" si="1"/>
        <v>3013.8625641888907</v>
      </c>
      <c r="E79" s="17">
        <f t="shared" si="2"/>
        <v>0</v>
      </c>
      <c r="F79" s="17">
        <f t="shared" si="3"/>
        <v>0</v>
      </c>
      <c r="G79" s="17">
        <f t="shared" si="4"/>
        <v>0</v>
      </c>
      <c r="H79" s="17">
        <f t="shared" si="9"/>
        <v>0</v>
      </c>
      <c r="I79" s="17">
        <f t="shared" si="5"/>
        <v>0</v>
      </c>
      <c r="J79" s="17">
        <f>SUM($H$27:$H79)</f>
        <v>6166.3507702666875</v>
      </c>
      <c r="K79" s="16">
        <f t="shared" si="6"/>
        <v>0</v>
      </c>
    </row>
    <row r="80" spans="1:11" x14ac:dyDescent="0.25">
      <c r="A80" s="3">
        <f t="shared" si="7"/>
        <v>54</v>
      </c>
      <c r="B80" s="18">
        <f t="shared" si="0"/>
        <v>47526</v>
      </c>
      <c r="C80" s="17">
        <f t="shared" si="8"/>
        <v>0</v>
      </c>
      <c r="D80" s="17">
        <f t="shared" si="1"/>
        <v>3013.8625641888907</v>
      </c>
      <c r="E80" s="17">
        <f t="shared" si="2"/>
        <v>0</v>
      </c>
      <c r="F80" s="17">
        <f t="shared" si="3"/>
        <v>0</v>
      </c>
      <c r="G80" s="17">
        <f t="shared" si="4"/>
        <v>0</v>
      </c>
      <c r="H80" s="17">
        <f t="shared" si="9"/>
        <v>0</v>
      </c>
      <c r="I80" s="17">
        <f t="shared" si="5"/>
        <v>0</v>
      </c>
      <c r="J80" s="17">
        <f>SUM($H$27:$H80)</f>
        <v>6166.3507702666875</v>
      </c>
      <c r="K80" s="16">
        <f t="shared" si="6"/>
        <v>0</v>
      </c>
    </row>
    <row r="81" spans="1:11" x14ac:dyDescent="0.25">
      <c r="A81" s="3">
        <f t="shared" si="7"/>
        <v>55</v>
      </c>
      <c r="B81" s="18">
        <f t="shared" si="0"/>
        <v>47554</v>
      </c>
      <c r="C81" s="17">
        <f t="shared" si="8"/>
        <v>0</v>
      </c>
      <c r="D81" s="17">
        <f t="shared" si="1"/>
        <v>3013.8625641888907</v>
      </c>
      <c r="E81" s="17">
        <f t="shared" si="2"/>
        <v>0</v>
      </c>
      <c r="F81" s="17">
        <f t="shared" si="3"/>
        <v>0</v>
      </c>
      <c r="G81" s="17">
        <f t="shared" si="4"/>
        <v>0</v>
      </c>
      <c r="H81" s="17">
        <f t="shared" si="9"/>
        <v>0</v>
      </c>
      <c r="I81" s="17">
        <f t="shared" si="5"/>
        <v>0</v>
      </c>
      <c r="J81" s="17">
        <f>SUM($H$27:$H81)</f>
        <v>6166.3507702666875</v>
      </c>
      <c r="K81" s="16">
        <f t="shared" si="6"/>
        <v>0</v>
      </c>
    </row>
    <row r="82" spans="1:11" x14ac:dyDescent="0.25">
      <c r="A82" s="3">
        <f t="shared" si="7"/>
        <v>56</v>
      </c>
      <c r="B82" s="18">
        <f t="shared" si="0"/>
        <v>47585</v>
      </c>
      <c r="C82" s="17">
        <f t="shared" si="8"/>
        <v>0</v>
      </c>
      <c r="D82" s="17">
        <f t="shared" si="1"/>
        <v>3013.8625641888907</v>
      </c>
      <c r="E82" s="17">
        <f t="shared" si="2"/>
        <v>0</v>
      </c>
      <c r="F82" s="17">
        <f t="shared" si="3"/>
        <v>0</v>
      </c>
      <c r="G82" s="17">
        <f t="shared" si="4"/>
        <v>0</v>
      </c>
      <c r="H82" s="17">
        <f t="shared" si="9"/>
        <v>0</v>
      </c>
      <c r="I82" s="17">
        <f t="shared" si="5"/>
        <v>0</v>
      </c>
      <c r="J82" s="17">
        <f>SUM($H$27:$H82)</f>
        <v>6166.3507702666875</v>
      </c>
      <c r="K82" s="16">
        <f t="shared" si="6"/>
        <v>0</v>
      </c>
    </row>
    <row r="83" spans="1:11" x14ac:dyDescent="0.25">
      <c r="A83" s="3">
        <f t="shared" si="7"/>
        <v>57</v>
      </c>
      <c r="B83" s="18">
        <f t="shared" si="0"/>
        <v>47615</v>
      </c>
      <c r="C83" s="17">
        <f t="shared" si="8"/>
        <v>0</v>
      </c>
      <c r="D83" s="17">
        <f t="shared" si="1"/>
        <v>3013.8625641888907</v>
      </c>
      <c r="E83" s="17">
        <f t="shared" si="2"/>
        <v>0</v>
      </c>
      <c r="F83" s="17">
        <f t="shared" si="3"/>
        <v>0</v>
      </c>
      <c r="G83" s="17">
        <f t="shared" si="4"/>
        <v>0</v>
      </c>
      <c r="H83" s="17">
        <f t="shared" si="9"/>
        <v>0</v>
      </c>
      <c r="I83" s="17">
        <f t="shared" si="5"/>
        <v>0</v>
      </c>
      <c r="J83" s="17">
        <f>SUM($H$27:$H83)</f>
        <v>6166.3507702666875</v>
      </c>
      <c r="K83" s="16">
        <f t="shared" si="6"/>
        <v>0</v>
      </c>
    </row>
    <row r="84" spans="1:11" x14ac:dyDescent="0.25">
      <c r="A84" s="3">
        <f t="shared" si="7"/>
        <v>58</v>
      </c>
      <c r="B84" s="18">
        <f t="shared" si="0"/>
        <v>47646</v>
      </c>
      <c r="C84" s="17">
        <f t="shared" si="8"/>
        <v>0</v>
      </c>
      <c r="D84" s="17">
        <f t="shared" si="1"/>
        <v>3013.8625641888907</v>
      </c>
      <c r="E84" s="17">
        <f t="shared" si="2"/>
        <v>0</v>
      </c>
      <c r="F84" s="17">
        <f t="shared" si="3"/>
        <v>0</v>
      </c>
      <c r="G84" s="17">
        <f t="shared" si="4"/>
        <v>0</v>
      </c>
      <c r="H84" s="17">
        <f t="shared" si="9"/>
        <v>0</v>
      </c>
      <c r="I84" s="17">
        <f t="shared" si="5"/>
        <v>0</v>
      </c>
      <c r="J84" s="17">
        <f>SUM($H$27:$H84)</f>
        <v>6166.3507702666875</v>
      </c>
      <c r="K84" s="16">
        <f t="shared" si="6"/>
        <v>0</v>
      </c>
    </row>
    <row r="85" spans="1:11" x14ac:dyDescent="0.25">
      <c r="A85" s="3">
        <f t="shared" si="7"/>
        <v>59</v>
      </c>
      <c r="B85" s="18">
        <f t="shared" si="0"/>
        <v>47676</v>
      </c>
      <c r="C85" s="17">
        <f t="shared" si="8"/>
        <v>0</v>
      </c>
      <c r="D85" s="17">
        <f t="shared" si="1"/>
        <v>3013.8625641888907</v>
      </c>
      <c r="E85" s="17">
        <f t="shared" si="2"/>
        <v>0</v>
      </c>
      <c r="F85" s="17">
        <f t="shared" si="3"/>
        <v>0</v>
      </c>
      <c r="G85" s="17">
        <f t="shared" si="4"/>
        <v>0</v>
      </c>
      <c r="H85" s="17">
        <f t="shared" si="9"/>
        <v>0</v>
      </c>
      <c r="I85" s="17">
        <f t="shared" si="5"/>
        <v>0</v>
      </c>
      <c r="J85" s="17">
        <f>SUM($H$27:$H85)</f>
        <v>6166.3507702666875</v>
      </c>
      <c r="K85" s="16">
        <f t="shared" si="6"/>
        <v>0</v>
      </c>
    </row>
    <row r="86" spans="1:11" x14ac:dyDescent="0.25">
      <c r="A86" s="3">
        <f t="shared" si="7"/>
        <v>60</v>
      </c>
      <c r="B86" s="18">
        <f t="shared" si="0"/>
        <v>47707</v>
      </c>
      <c r="C86" s="17">
        <f t="shared" si="8"/>
        <v>0</v>
      </c>
      <c r="D86" s="17">
        <f t="shared" si="1"/>
        <v>3013.8625641888907</v>
      </c>
      <c r="E86" s="17">
        <f t="shared" si="2"/>
        <v>0</v>
      </c>
      <c r="F86" s="17">
        <f t="shared" si="3"/>
        <v>0</v>
      </c>
      <c r="G86" s="17">
        <f t="shared" si="4"/>
        <v>0</v>
      </c>
      <c r="H86" s="17">
        <f t="shared" si="9"/>
        <v>0</v>
      </c>
      <c r="I86" s="17">
        <f t="shared" si="5"/>
        <v>0</v>
      </c>
      <c r="J86" s="17">
        <f>SUM($H$27:$H86)</f>
        <v>6166.3507702666875</v>
      </c>
      <c r="K86" s="16">
        <f t="shared" si="6"/>
        <v>0</v>
      </c>
    </row>
    <row r="87" spans="1:11" x14ac:dyDescent="0.25">
      <c r="A87" s="3">
        <f t="shared" si="7"/>
        <v>61</v>
      </c>
      <c r="B87" s="18">
        <f t="shared" si="0"/>
        <v>47738</v>
      </c>
      <c r="C87" s="17">
        <f t="shared" si="8"/>
        <v>0</v>
      </c>
      <c r="D87" s="17">
        <f t="shared" si="1"/>
        <v>3013.8625641888907</v>
      </c>
      <c r="E87" s="17">
        <f t="shared" si="2"/>
        <v>0</v>
      </c>
      <c r="F87" s="17">
        <f t="shared" si="3"/>
        <v>0</v>
      </c>
      <c r="G87" s="17">
        <f t="shared" si="4"/>
        <v>0</v>
      </c>
      <c r="H87" s="17">
        <f t="shared" si="9"/>
        <v>0</v>
      </c>
      <c r="I87" s="17">
        <f t="shared" si="5"/>
        <v>0</v>
      </c>
      <c r="J87" s="17">
        <f>SUM($H$27:$H87)</f>
        <v>6166.3507702666875</v>
      </c>
      <c r="K87" s="16">
        <f t="shared" si="6"/>
        <v>0</v>
      </c>
    </row>
    <row r="88" spans="1:11" x14ac:dyDescent="0.25">
      <c r="A88" s="3">
        <f t="shared" si="7"/>
        <v>62</v>
      </c>
      <c r="B88" s="18">
        <f t="shared" si="0"/>
        <v>47768</v>
      </c>
      <c r="C88" s="17">
        <f t="shared" si="8"/>
        <v>0</v>
      </c>
      <c r="D88" s="17">
        <f t="shared" si="1"/>
        <v>3013.8625641888907</v>
      </c>
      <c r="E88" s="17">
        <f t="shared" si="2"/>
        <v>0</v>
      </c>
      <c r="F88" s="17">
        <f t="shared" si="3"/>
        <v>0</v>
      </c>
      <c r="G88" s="17">
        <f t="shared" si="4"/>
        <v>0</v>
      </c>
      <c r="H88" s="17">
        <f t="shared" si="9"/>
        <v>0</v>
      </c>
      <c r="I88" s="17">
        <f t="shared" si="5"/>
        <v>0</v>
      </c>
      <c r="J88" s="17">
        <f>SUM($H$27:$H88)</f>
        <v>6166.3507702666875</v>
      </c>
      <c r="K88" s="16">
        <f t="shared" si="6"/>
        <v>0</v>
      </c>
    </row>
    <row r="89" spans="1:11" x14ac:dyDescent="0.25">
      <c r="A89" s="3">
        <f t="shared" si="7"/>
        <v>63</v>
      </c>
      <c r="B89" s="18">
        <f t="shared" si="0"/>
        <v>47799</v>
      </c>
      <c r="C89" s="17">
        <f t="shared" si="8"/>
        <v>0</v>
      </c>
      <c r="D89" s="17">
        <f t="shared" si="1"/>
        <v>3013.8625641888907</v>
      </c>
      <c r="E89" s="17">
        <f t="shared" si="2"/>
        <v>0</v>
      </c>
      <c r="F89" s="17">
        <f t="shared" si="3"/>
        <v>0</v>
      </c>
      <c r="G89" s="17">
        <f t="shared" si="4"/>
        <v>0</v>
      </c>
      <c r="H89" s="17">
        <f t="shared" si="9"/>
        <v>0</v>
      </c>
      <c r="I89" s="17">
        <f t="shared" si="5"/>
        <v>0</v>
      </c>
      <c r="J89" s="17">
        <f>SUM($H$27:$H89)</f>
        <v>6166.3507702666875</v>
      </c>
      <c r="K89" s="16">
        <f t="shared" si="6"/>
        <v>0</v>
      </c>
    </row>
    <row r="90" spans="1:11" x14ac:dyDescent="0.25">
      <c r="A90" s="3">
        <f t="shared" si="7"/>
        <v>64</v>
      </c>
      <c r="B90" s="18">
        <f t="shared" si="0"/>
        <v>47829</v>
      </c>
      <c r="C90" s="17">
        <f t="shared" si="8"/>
        <v>0</v>
      </c>
      <c r="D90" s="17">
        <f t="shared" si="1"/>
        <v>3013.8625641888907</v>
      </c>
      <c r="E90" s="17">
        <f t="shared" si="2"/>
        <v>0</v>
      </c>
      <c r="F90" s="17">
        <f t="shared" si="3"/>
        <v>0</v>
      </c>
      <c r="G90" s="17">
        <f t="shared" si="4"/>
        <v>0</v>
      </c>
      <c r="H90" s="17">
        <f t="shared" si="9"/>
        <v>0</v>
      </c>
      <c r="I90" s="17">
        <f t="shared" si="5"/>
        <v>0</v>
      </c>
      <c r="J90" s="17">
        <f>SUM($H$27:$H90)</f>
        <v>6166.3507702666875</v>
      </c>
      <c r="K90" s="16">
        <f t="shared" si="6"/>
        <v>0</v>
      </c>
    </row>
    <row r="91" spans="1:11" x14ac:dyDescent="0.25">
      <c r="A91" s="3">
        <f t="shared" si="7"/>
        <v>65</v>
      </c>
      <c r="B91" s="18">
        <f t="shared" ref="B91:B154" si="10">IF(Núm_de_pago&lt;&gt;"",DATE(YEAR(Inicio_prestamo),MONTH(Inicio_prestamo)+(Núm_de_pago)*12/Núm_pagos_al_año,DAY(Inicio_prestamo)),"")</f>
        <v>47860</v>
      </c>
      <c r="C91" s="17">
        <f t="shared" si="8"/>
        <v>0</v>
      </c>
      <c r="D91" s="17">
        <f t="shared" ref="D91:D154" si="11">IF(Núm_de_pago&lt;&gt;"",Pago_mensual_programado,"")</f>
        <v>3013.8625641888907</v>
      </c>
      <c r="E91" s="17">
        <f t="shared" ref="E91:E154" si="12">IF(AND(Núm_de_pago&lt;&gt;"",Pago_progr+Pagos_adicionales_programados&lt;Saldo_inicial),Pagos_adicionales_programados,IF(AND(Núm_de_pago&lt;&gt;"",Saldo_inicial-Pago_progr&gt;0),Saldo_inicial-Pago_progr,IF(Núm_de_pago&lt;&gt;"",0,"")))</f>
        <v>0</v>
      </c>
      <c r="F91" s="17">
        <f t="shared" ref="F91:F154" si="13">IF(AND(Núm_de_pago&lt;&gt;"",Pago_progr+Pago_adicional&lt;Saldo_inicial),Pago_progr+Pago_adicional,IF(Núm_de_pago&lt;&gt;"",Saldo_inicial,""))</f>
        <v>0</v>
      </c>
      <c r="G91" s="17">
        <f t="shared" ref="G91:G154" si="14">IF(Núm_de_pago&lt;&gt;"",Pago_total-Int,"")</f>
        <v>0</v>
      </c>
      <c r="H91" s="17">
        <f t="shared" si="9"/>
        <v>0</v>
      </c>
      <c r="I91" s="17">
        <f t="shared" ref="I91:I154" si="15">IF(AND(Núm_de_pago&lt;&gt;"",Pago_progr+Pago_adicional&lt;Saldo_inicial),Saldo_inicial-Capital,IF(Núm_de_pago&lt;&gt;"",0,""))</f>
        <v>0</v>
      </c>
      <c r="J91" s="17">
        <f>SUM($H$27:$H91)</f>
        <v>6166.3507702666875</v>
      </c>
      <c r="K91" s="16">
        <f t="shared" ref="K91:K154" si="16">+G91+H91</f>
        <v>0</v>
      </c>
    </row>
    <row r="92" spans="1:11" x14ac:dyDescent="0.25">
      <c r="A92" s="3">
        <f t="shared" ref="A92:A155" si="17">IF(Valores_especificados,A91+1,"")</f>
        <v>66</v>
      </c>
      <c r="B92" s="18">
        <f t="shared" si="10"/>
        <v>47891</v>
      </c>
      <c r="C92" s="17">
        <f t="shared" ref="C92:C155" si="18">IF(Núm_de_pago&lt;&gt;"",I91,"")</f>
        <v>0</v>
      </c>
      <c r="D92" s="17">
        <f t="shared" si="11"/>
        <v>3013.8625641888907</v>
      </c>
      <c r="E92" s="17">
        <f t="shared" si="12"/>
        <v>0</v>
      </c>
      <c r="F92" s="17">
        <f t="shared" si="13"/>
        <v>0</v>
      </c>
      <c r="G92" s="17">
        <f t="shared" si="14"/>
        <v>0</v>
      </c>
      <c r="H92" s="17">
        <f t="shared" ref="H92:H155" si="19">IF(Núm_de_pago&lt;&gt;"",Saldo_inicial*Tasa_de_interés/Núm_pagos_al_año,"")</f>
        <v>0</v>
      </c>
      <c r="I92" s="17">
        <f t="shared" si="15"/>
        <v>0</v>
      </c>
      <c r="J92" s="17">
        <f>SUM($H$27:$H92)</f>
        <v>6166.3507702666875</v>
      </c>
      <c r="K92" s="16">
        <f t="shared" si="16"/>
        <v>0</v>
      </c>
    </row>
    <row r="93" spans="1:11" x14ac:dyDescent="0.25">
      <c r="A93" s="3">
        <f t="shared" si="17"/>
        <v>67</v>
      </c>
      <c r="B93" s="18">
        <f t="shared" si="10"/>
        <v>47919</v>
      </c>
      <c r="C93" s="17">
        <f t="shared" si="18"/>
        <v>0</v>
      </c>
      <c r="D93" s="17">
        <f t="shared" si="11"/>
        <v>3013.8625641888907</v>
      </c>
      <c r="E93" s="17">
        <f t="shared" si="12"/>
        <v>0</v>
      </c>
      <c r="F93" s="17">
        <f t="shared" si="13"/>
        <v>0</v>
      </c>
      <c r="G93" s="17">
        <f t="shared" si="14"/>
        <v>0</v>
      </c>
      <c r="H93" s="17">
        <f t="shared" si="19"/>
        <v>0</v>
      </c>
      <c r="I93" s="17">
        <f t="shared" si="15"/>
        <v>0</v>
      </c>
      <c r="J93" s="17">
        <f>SUM($H$27:$H93)</f>
        <v>6166.3507702666875</v>
      </c>
      <c r="K93" s="16">
        <f t="shared" si="16"/>
        <v>0</v>
      </c>
    </row>
    <row r="94" spans="1:11" x14ac:dyDescent="0.25">
      <c r="A94" s="3">
        <f t="shared" si="17"/>
        <v>68</v>
      </c>
      <c r="B94" s="18">
        <f t="shared" si="10"/>
        <v>47950</v>
      </c>
      <c r="C94" s="17">
        <f t="shared" si="18"/>
        <v>0</v>
      </c>
      <c r="D94" s="17">
        <f t="shared" si="11"/>
        <v>3013.8625641888907</v>
      </c>
      <c r="E94" s="17">
        <f t="shared" si="12"/>
        <v>0</v>
      </c>
      <c r="F94" s="17">
        <f t="shared" si="13"/>
        <v>0</v>
      </c>
      <c r="G94" s="17">
        <f t="shared" si="14"/>
        <v>0</v>
      </c>
      <c r="H94" s="17">
        <f t="shared" si="19"/>
        <v>0</v>
      </c>
      <c r="I94" s="17">
        <f t="shared" si="15"/>
        <v>0</v>
      </c>
      <c r="J94" s="17">
        <f>SUM($H$27:$H94)</f>
        <v>6166.3507702666875</v>
      </c>
      <c r="K94" s="16">
        <f t="shared" si="16"/>
        <v>0</v>
      </c>
    </row>
    <row r="95" spans="1:11" x14ac:dyDescent="0.25">
      <c r="A95" s="3">
        <f t="shared" si="17"/>
        <v>69</v>
      </c>
      <c r="B95" s="18">
        <f t="shared" si="10"/>
        <v>47980</v>
      </c>
      <c r="C95" s="17">
        <f t="shared" si="18"/>
        <v>0</v>
      </c>
      <c r="D95" s="17">
        <f t="shared" si="11"/>
        <v>3013.8625641888907</v>
      </c>
      <c r="E95" s="17">
        <f t="shared" si="12"/>
        <v>0</v>
      </c>
      <c r="F95" s="17">
        <f t="shared" si="13"/>
        <v>0</v>
      </c>
      <c r="G95" s="17">
        <f t="shared" si="14"/>
        <v>0</v>
      </c>
      <c r="H95" s="17">
        <f t="shared" si="19"/>
        <v>0</v>
      </c>
      <c r="I95" s="17">
        <f t="shared" si="15"/>
        <v>0</v>
      </c>
      <c r="J95" s="17">
        <f>SUM($H$27:$H95)</f>
        <v>6166.3507702666875</v>
      </c>
      <c r="K95" s="16">
        <f t="shared" si="16"/>
        <v>0</v>
      </c>
    </row>
    <row r="96" spans="1:11" x14ac:dyDescent="0.25">
      <c r="A96" s="3">
        <f t="shared" si="17"/>
        <v>70</v>
      </c>
      <c r="B96" s="18">
        <f t="shared" si="10"/>
        <v>48011</v>
      </c>
      <c r="C96" s="17">
        <f t="shared" si="18"/>
        <v>0</v>
      </c>
      <c r="D96" s="17">
        <f t="shared" si="11"/>
        <v>3013.8625641888907</v>
      </c>
      <c r="E96" s="17">
        <f t="shared" si="12"/>
        <v>0</v>
      </c>
      <c r="F96" s="17">
        <f t="shared" si="13"/>
        <v>0</v>
      </c>
      <c r="G96" s="17">
        <f t="shared" si="14"/>
        <v>0</v>
      </c>
      <c r="H96" s="17">
        <f t="shared" si="19"/>
        <v>0</v>
      </c>
      <c r="I96" s="17">
        <f t="shared" si="15"/>
        <v>0</v>
      </c>
      <c r="J96" s="17">
        <f>SUM($H$27:$H96)</f>
        <v>6166.3507702666875</v>
      </c>
      <c r="K96" s="16">
        <f t="shared" si="16"/>
        <v>0</v>
      </c>
    </row>
    <row r="97" spans="1:11" x14ac:dyDescent="0.25">
      <c r="A97" s="3">
        <f t="shared" si="17"/>
        <v>71</v>
      </c>
      <c r="B97" s="18">
        <f t="shared" si="10"/>
        <v>48041</v>
      </c>
      <c r="C97" s="17">
        <f t="shared" si="18"/>
        <v>0</v>
      </c>
      <c r="D97" s="17">
        <f t="shared" si="11"/>
        <v>3013.8625641888907</v>
      </c>
      <c r="E97" s="17">
        <f t="shared" si="12"/>
        <v>0</v>
      </c>
      <c r="F97" s="17">
        <f t="shared" si="13"/>
        <v>0</v>
      </c>
      <c r="G97" s="17">
        <f t="shared" si="14"/>
        <v>0</v>
      </c>
      <c r="H97" s="17">
        <f t="shared" si="19"/>
        <v>0</v>
      </c>
      <c r="I97" s="17">
        <f t="shared" si="15"/>
        <v>0</v>
      </c>
      <c r="J97" s="17">
        <f>SUM($H$27:$H97)</f>
        <v>6166.3507702666875</v>
      </c>
      <c r="K97" s="16">
        <f t="shared" si="16"/>
        <v>0</v>
      </c>
    </row>
    <row r="98" spans="1:11" x14ac:dyDescent="0.25">
      <c r="A98" s="3">
        <f t="shared" si="17"/>
        <v>72</v>
      </c>
      <c r="B98" s="18">
        <f t="shared" si="10"/>
        <v>48072</v>
      </c>
      <c r="C98" s="17">
        <f t="shared" si="18"/>
        <v>0</v>
      </c>
      <c r="D98" s="17">
        <f t="shared" si="11"/>
        <v>3013.8625641888907</v>
      </c>
      <c r="E98" s="17">
        <f t="shared" si="12"/>
        <v>0</v>
      </c>
      <c r="F98" s="17">
        <f t="shared" si="13"/>
        <v>0</v>
      </c>
      <c r="G98" s="17">
        <f t="shared" si="14"/>
        <v>0</v>
      </c>
      <c r="H98" s="17">
        <f t="shared" si="19"/>
        <v>0</v>
      </c>
      <c r="I98" s="17">
        <f t="shared" si="15"/>
        <v>0</v>
      </c>
      <c r="J98" s="17">
        <f>SUM($H$27:$H98)</f>
        <v>6166.3507702666875</v>
      </c>
      <c r="K98" s="16">
        <f t="shared" si="16"/>
        <v>0</v>
      </c>
    </row>
    <row r="99" spans="1:11" x14ac:dyDescent="0.25">
      <c r="A99" s="3">
        <f t="shared" si="17"/>
        <v>73</v>
      </c>
      <c r="B99" s="18">
        <f t="shared" si="10"/>
        <v>48103</v>
      </c>
      <c r="C99" s="17">
        <f t="shared" si="18"/>
        <v>0</v>
      </c>
      <c r="D99" s="17">
        <f t="shared" si="11"/>
        <v>3013.8625641888907</v>
      </c>
      <c r="E99" s="17">
        <f t="shared" si="12"/>
        <v>0</v>
      </c>
      <c r="F99" s="17">
        <f t="shared" si="13"/>
        <v>0</v>
      </c>
      <c r="G99" s="17">
        <f t="shared" si="14"/>
        <v>0</v>
      </c>
      <c r="H99" s="17">
        <f t="shared" si="19"/>
        <v>0</v>
      </c>
      <c r="I99" s="17">
        <f t="shared" si="15"/>
        <v>0</v>
      </c>
      <c r="J99" s="17">
        <f>SUM($H$27:$H99)</f>
        <v>6166.3507702666875</v>
      </c>
      <c r="K99" s="16">
        <f t="shared" si="16"/>
        <v>0</v>
      </c>
    </row>
    <row r="100" spans="1:11" x14ac:dyDescent="0.25">
      <c r="A100" s="3">
        <f t="shared" si="17"/>
        <v>74</v>
      </c>
      <c r="B100" s="18">
        <f t="shared" si="10"/>
        <v>48133</v>
      </c>
      <c r="C100" s="17">
        <f t="shared" si="18"/>
        <v>0</v>
      </c>
      <c r="D100" s="17">
        <f t="shared" si="11"/>
        <v>3013.8625641888907</v>
      </c>
      <c r="E100" s="17">
        <f t="shared" si="12"/>
        <v>0</v>
      </c>
      <c r="F100" s="17">
        <f t="shared" si="13"/>
        <v>0</v>
      </c>
      <c r="G100" s="17">
        <f t="shared" si="14"/>
        <v>0</v>
      </c>
      <c r="H100" s="17">
        <f t="shared" si="19"/>
        <v>0</v>
      </c>
      <c r="I100" s="17">
        <f t="shared" si="15"/>
        <v>0</v>
      </c>
      <c r="J100" s="17">
        <f>SUM($H$27:$H100)</f>
        <v>6166.3507702666875</v>
      </c>
      <c r="K100" s="16">
        <f t="shared" si="16"/>
        <v>0</v>
      </c>
    </row>
    <row r="101" spans="1:11" x14ac:dyDescent="0.25">
      <c r="A101" s="3">
        <f t="shared" si="17"/>
        <v>75</v>
      </c>
      <c r="B101" s="18">
        <f t="shared" si="10"/>
        <v>48164</v>
      </c>
      <c r="C101" s="17">
        <f t="shared" si="18"/>
        <v>0</v>
      </c>
      <c r="D101" s="17">
        <f t="shared" si="11"/>
        <v>3013.8625641888907</v>
      </c>
      <c r="E101" s="17">
        <f t="shared" si="12"/>
        <v>0</v>
      </c>
      <c r="F101" s="17">
        <f t="shared" si="13"/>
        <v>0</v>
      </c>
      <c r="G101" s="17">
        <f t="shared" si="14"/>
        <v>0</v>
      </c>
      <c r="H101" s="17">
        <f t="shared" si="19"/>
        <v>0</v>
      </c>
      <c r="I101" s="17">
        <f t="shared" si="15"/>
        <v>0</v>
      </c>
      <c r="J101" s="17">
        <f>SUM($H$27:$H101)</f>
        <v>6166.3507702666875</v>
      </c>
      <c r="K101" s="16">
        <f t="shared" si="16"/>
        <v>0</v>
      </c>
    </row>
    <row r="102" spans="1:11" x14ac:dyDescent="0.25">
      <c r="A102" s="3">
        <f t="shared" si="17"/>
        <v>76</v>
      </c>
      <c r="B102" s="18">
        <f t="shared" si="10"/>
        <v>48194</v>
      </c>
      <c r="C102" s="17">
        <f t="shared" si="18"/>
        <v>0</v>
      </c>
      <c r="D102" s="17">
        <f t="shared" si="11"/>
        <v>3013.8625641888907</v>
      </c>
      <c r="E102" s="17">
        <f t="shared" si="12"/>
        <v>0</v>
      </c>
      <c r="F102" s="17">
        <f t="shared" si="13"/>
        <v>0</v>
      </c>
      <c r="G102" s="17">
        <f t="shared" si="14"/>
        <v>0</v>
      </c>
      <c r="H102" s="17">
        <f t="shared" si="19"/>
        <v>0</v>
      </c>
      <c r="I102" s="17">
        <f t="shared" si="15"/>
        <v>0</v>
      </c>
      <c r="J102" s="17">
        <f>SUM($H$27:$H102)</f>
        <v>6166.3507702666875</v>
      </c>
      <c r="K102" s="16">
        <f t="shared" si="16"/>
        <v>0</v>
      </c>
    </row>
    <row r="103" spans="1:11" x14ac:dyDescent="0.25">
      <c r="A103" s="3">
        <f t="shared" si="17"/>
        <v>77</v>
      </c>
      <c r="B103" s="18">
        <f t="shared" si="10"/>
        <v>48225</v>
      </c>
      <c r="C103" s="17">
        <f t="shared" si="18"/>
        <v>0</v>
      </c>
      <c r="D103" s="17">
        <f t="shared" si="11"/>
        <v>3013.8625641888907</v>
      </c>
      <c r="E103" s="17">
        <f t="shared" si="12"/>
        <v>0</v>
      </c>
      <c r="F103" s="17">
        <f t="shared" si="13"/>
        <v>0</v>
      </c>
      <c r="G103" s="17">
        <f t="shared" si="14"/>
        <v>0</v>
      </c>
      <c r="H103" s="17">
        <f t="shared" si="19"/>
        <v>0</v>
      </c>
      <c r="I103" s="17">
        <f t="shared" si="15"/>
        <v>0</v>
      </c>
      <c r="J103" s="17">
        <f>SUM($H$27:$H103)</f>
        <v>6166.3507702666875</v>
      </c>
      <c r="K103" s="16">
        <f t="shared" si="16"/>
        <v>0</v>
      </c>
    </row>
    <row r="104" spans="1:11" x14ac:dyDescent="0.25">
      <c r="A104" s="3">
        <f t="shared" si="17"/>
        <v>78</v>
      </c>
      <c r="B104" s="18">
        <f t="shared" si="10"/>
        <v>48256</v>
      </c>
      <c r="C104" s="17">
        <f t="shared" si="18"/>
        <v>0</v>
      </c>
      <c r="D104" s="17">
        <f t="shared" si="11"/>
        <v>3013.8625641888907</v>
      </c>
      <c r="E104" s="17">
        <f t="shared" si="12"/>
        <v>0</v>
      </c>
      <c r="F104" s="17">
        <f t="shared" si="13"/>
        <v>0</v>
      </c>
      <c r="G104" s="17">
        <f t="shared" si="14"/>
        <v>0</v>
      </c>
      <c r="H104" s="17">
        <f t="shared" si="19"/>
        <v>0</v>
      </c>
      <c r="I104" s="17">
        <f t="shared" si="15"/>
        <v>0</v>
      </c>
      <c r="J104" s="17">
        <f>SUM($H$27:$H104)</f>
        <v>6166.3507702666875</v>
      </c>
      <c r="K104" s="16">
        <f t="shared" si="16"/>
        <v>0</v>
      </c>
    </row>
    <row r="105" spans="1:11" x14ac:dyDescent="0.25">
      <c r="A105" s="3">
        <f t="shared" si="17"/>
        <v>79</v>
      </c>
      <c r="B105" s="18">
        <f t="shared" si="10"/>
        <v>48285</v>
      </c>
      <c r="C105" s="17">
        <f t="shared" si="18"/>
        <v>0</v>
      </c>
      <c r="D105" s="17">
        <f t="shared" si="11"/>
        <v>3013.8625641888907</v>
      </c>
      <c r="E105" s="17">
        <f t="shared" si="12"/>
        <v>0</v>
      </c>
      <c r="F105" s="17">
        <f t="shared" si="13"/>
        <v>0</v>
      </c>
      <c r="G105" s="17">
        <f t="shared" si="14"/>
        <v>0</v>
      </c>
      <c r="H105" s="17">
        <f t="shared" si="19"/>
        <v>0</v>
      </c>
      <c r="I105" s="17">
        <f t="shared" si="15"/>
        <v>0</v>
      </c>
      <c r="J105" s="17">
        <f>SUM($H$27:$H105)</f>
        <v>6166.3507702666875</v>
      </c>
      <c r="K105" s="16">
        <f t="shared" si="16"/>
        <v>0</v>
      </c>
    </row>
    <row r="106" spans="1:11" x14ac:dyDescent="0.25">
      <c r="A106" s="3">
        <f t="shared" si="17"/>
        <v>80</v>
      </c>
      <c r="B106" s="18">
        <f t="shared" si="10"/>
        <v>48316</v>
      </c>
      <c r="C106" s="17">
        <f t="shared" si="18"/>
        <v>0</v>
      </c>
      <c r="D106" s="17">
        <f t="shared" si="11"/>
        <v>3013.8625641888907</v>
      </c>
      <c r="E106" s="17">
        <f t="shared" si="12"/>
        <v>0</v>
      </c>
      <c r="F106" s="17">
        <f t="shared" si="13"/>
        <v>0</v>
      </c>
      <c r="G106" s="17">
        <f t="shared" si="14"/>
        <v>0</v>
      </c>
      <c r="H106" s="17">
        <f t="shared" si="19"/>
        <v>0</v>
      </c>
      <c r="I106" s="17">
        <f t="shared" si="15"/>
        <v>0</v>
      </c>
      <c r="J106" s="17">
        <f>SUM($H$27:$H106)</f>
        <v>6166.3507702666875</v>
      </c>
      <c r="K106" s="16">
        <f t="shared" si="16"/>
        <v>0</v>
      </c>
    </row>
    <row r="107" spans="1:11" x14ac:dyDescent="0.25">
      <c r="A107" s="3">
        <f t="shared" si="17"/>
        <v>81</v>
      </c>
      <c r="B107" s="18">
        <f t="shared" si="10"/>
        <v>48346</v>
      </c>
      <c r="C107" s="17">
        <f t="shared" si="18"/>
        <v>0</v>
      </c>
      <c r="D107" s="17">
        <f t="shared" si="11"/>
        <v>3013.8625641888907</v>
      </c>
      <c r="E107" s="17">
        <f t="shared" si="12"/>
        <v>0</v>
      </c>
      <c r="F107" s="17">
        <f t="shared" si="13"/>
        <v>0</v>
      </c>
      <c r="G107" s="17">
        <f t="shared" si="14"/>
        <v>0</v>
      </c>
      <c r="H107" s="17">
        <f t="shared" si="19"/>
        <v>0</v>
      </c>
      <c r="I107" s="17">
        <f t="shared" si="15"/>
        <v>0</v>
      </c>
      <c r="J107" s="17">
        <f>SUM($H$27:$H107)</f>
        <v>6166.3507702666875</v>
      </c>
      <c r="K107" s="16">
        <f t="shared" si="16"/>
        <v>0</v>
      </c>
    </row>
    <row r="108" spans="1:11" x14ac:dyDescent="0.25">
      <c r="A108" s="3">
        <f t="shared" si="17"/>
        <v>82</v>
      </c>
      <c r="B108" s="18">
        <f t="shared" si="10"/>
        <v>48377</v>
      </c>
      <c r="C108" s="17">
        <f t="shared" si="18"/>
        <v>0</v>
      </c>
      <c r="D108" s="17">
        <f t="shared" si="11"/>
        <v>3013.8625641888907</v>
      </c>
      <c r="E108" s="17">
        <f t="shared" si="12"/>
        <v>0</v>
      </c>
      <c r="F108" s="17">
        <f t="shared" si="13"/>
        <v>0</v>
      </c>
      <c r="G108" s="17">
        <f t="shared" si="14"/>
        <v>0</v>
      </c>
      <c r="H108" s="17">
        <f t="shared" si="19"/>
        <v>0</v>
      </c>
      <c r="I108" s="17">
        <f t="shared" si="15"/>
        <v>0</v>
      </c>
      <c r="J108" s="17">
        <f>SUM($H$27:$H108)</f>
        <v>6166.3507702666875</v>
      </c>
      <c r="K108" s="16">
        <f t="shared" si="16"/>
        <v>0</v>
      </c>
    </row>
    <row r="109" spans="1:11" x14ac:dyDescent="0.25">
      <c r="A109" s="3">
        <f t="shared" si="17"/>
        <v>83</v>
      </c>
      <c r="B109" s="18">
        <f t="shared" si="10"/>
        <v>48407</v>
      </c>
      <c r="C109" s="17">
        <f t="shared" si="18"/>
        <v>0</v>
      </c>
      <c r="D109" s="17">
        <f t="shared" si="11"/>
        <v>3013.8625641888907</v>
      </c>
      <c r="E109" s="17">
        <f t="shared" si="12"/>
        <v>0</v>
      </c>
      <c r="F109" s="17">
        <f t="shared" si="13"/>
        <v>0</v>
      </c>
      <c r="G109" s="17">
        <f t="shared" si="14"/>
        <v>0</v>
      </c>
      <c r="H109" s="17">
        <f t="shared" si="19"/>
        <v>0</v>
      </c>
      <c r="I109" s="17">
        <f t="shared" si="15"/>
        <v>0</v>
      </c>
      <c r="J109" s="17">
        <f>SUM($H$27:$H109)</f>
        <v>6166.3507702666875</v>
      </c>
      <c r="K109" s="16">
        <f t="shared" si="16"/>
        <v>0</v>
      </c>
    </row>
    <row r="110" spans="1:11" x14ac:dyDescent="0.25">
      <c r="A110" s="3">
        <f t="shared" si="17"/>
        <v>84</v>
      </c>
      <c r="B110" s="18">
        <f t="shared" si="10"/>
        <v>48438</v>
      </c>
      <c r="C110" s="17">
        <f t="shared" si="18"/>
        <v>0</v>
      </c>
      <c r="D110" s="17">
        <f t="shared" si="11"/>
        <v>3013.8625641888907</v>
      </c>
      <c r="E110" s="17">
        <f t="shared" si="12"/>
        <v>0</v>
      </c>
      <c r="F110" s="17">
        <f t="shared" si="13"/>
        <v>0</v>
      </c>
      <c r="G110" s="17">
        <f t="shared" si="14"/>
        <v>0</v>
      </c>
      <c r="H110" s="17">
        <f t="shared" si="19"/>
        <v>0</v>
      </c>
      <c r="I110" s="17">
        <f t="shared" si="15"/>
        <v>0</v>
      </c>
      <c r="J110" s="17">
        <f>SUM($H$27:$H110)</f>
        <v>6166.3507702666875</v>
      </c>
      <c r="K110" s="16">
        <f t="shared" si="16"/>
        <v>0</v>
      </c>
    </row>
    <row r="111" spans="1:11" x14ac:dyDescent="0.25">
      <c r="A111" s="3">
        <f t="shared" si="17"/>
        <v>85</v>
      </c>
      <c r="B111" s="18">
        <f t="shared" si="10"/>
        <v>48469</v>
      </c>
      <c r="C111" s="17">
        <f t="shared" si="18"/>
        <v>0</v>
      </c>
      <c r="D111" s="17">
        <f t="shared" si="11"/>
        <v>3013.8625641888907</v>
      </c>
      <c r="E111" s="17">
        <f t="shared" si="12"/>
        <v>0</v>
      </c>
      <c r="F111" s="17">
        <f t="shared" si="13"/>
        <v>0</v>
      </c>
      <c r="G111" s="17">
        <f t="shared" si="14"/>
        <v>0</v>
      </c>
      <c r="H111" s="17">
        <f t="shared" si="19"/>
        <v>0</v>
      </c>
      <c r="I111" s="17">
        <f t="shared" si="15"/>
        <v>0</v>
      </c>
      <c r="J111" s="17">
        <f>SUM($H$27:$H111)</f>
        <v>6166.3507702666875</v>
      </c>
      <c r="K111" s="16">
        <f t="shared" si="16"/>
        <v>0</v>
      </c>
    </row>
    <row r="112" spans="1:11" x14ac:dyDescent="0.25">
      <c r="A112" s="3">
        <f t="shared" si="17"/>
        <v>86</v>
      </c>
      <c r="B112" s="18">
        <f t="shared" si="10"/>
        <v>48499</v>
      </c>
      <c r="C112" s="17">
        <f t="shared" si="18"/>
        <v>0</v>
      </c>
      <c r="D112" s="17">
        <f t="shared" si="11"/>
        <v>3013.8625641888907</v>
      </c>
      <c r="E112" s="17">
        <f t="shared" si="12"/>
        <v>0</v>
      </c>
      <c r="F112" s="17">
        <f t="shared" si="13"/>
        <v>0</v>
      </c>
      <c r="G112" s="17">
        <f t="shared" si="14"/>
        <v>0</v>
      </c>
      <c r="H112" s="17">
        <f t="shared" si="19"/>
        <v>0</v>
      </c>
      <c r="I112" s="17">
        <f t="shared" si="15"/>
        <v>0</v>
      </c>
      <c r="J112" s="17">
        <f>SUM($H$27:$H112)</f>
        <v>6166.3507702666875</v>
      </c>
      <c r="K112" s="16">
        <f t="shared" si="16"/>
        <v>0</v>
      </c>
    </row>
    <row r="113" spans="1:11" x14ac:dyDescent="0.25">
      <c r="A113" s="3">
        <f t="shared" si="17"/>
        <v>87</v>
      </c>
      <c r="B113" s="18">
        <f t="shared" si="10"/>
        <v>48530</v>
      </c>
      <c r="C113" s="17">
        <f t="shared" si="18"/>
        <v>0</v>
      </c>
      <c r="D113" s="17">
        <f t="shared" si="11"/>
        <v>3013.8625641888907</v>
      </c>
      <c r="E113" s="17">
        <f t="shared" si="12"/>
        <v>0</v>
      </c>
      <c r="F113" s="17">
        <f t="shared" si="13"/>
        <v>0</v>
      </c>
      <c r="G113" s="17">
        <f t="shared" si="14"/>
        <v>0</v>
      </c>
      <c r="H113" s="17">
        <f t="shared" si="19"/>
        <v>0</v>
      </c>
      <c r="I113" s="17">
        <f t="shared" si="15"/>
        <v>0</v>
      </c>
      <c r="J113" s="17">
        <f>SUM($H$27:$H113)</f>
        <v>6166.3507702666875</v>
      </c>
      <c r="K113" s="16">
        <f t="shared" si="16"/>
        <v>0</v>
      </c>
    </row>
    <row r="114" spans="1:11" x14ac:dyDescent="0.25">
      <c r="A114" s="3">
        <f t="shared" si="17"/>
        <v>88</v>
      </c>
      <c r="B114" s="18">
        <f t="shared" si="10"/>
        <v>48560</v>
      </c>
      <c r="C114" s="17">
        <f t="shared" si="18"/>
        <v>0</v>
      </c>
      <c r="D114" s="17">
        <f t="shared" si="11"/>
        <v>3013.8625641888907</v>
      </c>
      <c r="E114" s="17">
        <f t="shared" si="12"/>
        <v>0</v>
      </c>
      <c r="F114" s="17">
        <f t="shared" si="13"/>
        <v>0</v>
      </c>
      <c r="G114" s="17">
        <f t="shared" si="14"/>
        <v>0</v>
      </c>
      <c r="H114" s="17">
        <f t="shared" si="19"/>
        <v>0</v>
      </c>
      <c r="I114" s="17">
        <f t="shared" si="15"/>
        <v>0</v>
      </c>
      <c r="J114" s="17">
        <f>SUM($H$27:$H114)</f>
        <v>6166.3507702666875</v>
      </c>
      <c r="K114" s="16">
        <f t="shared" si="16"/>
        <v>0</v>
      </c>
    </row>
    <row r="115" spans="1:11" x14ac:dyDescent="0.25">
      <c r="A115" s="3">
        <f t="shared" si="17"/>
        <v>89</v>
      </c>
      <c r="B115" s="18">
        <f t="shared" si="10"/>
        <v>48591</v>
      </c>
      <c r="C115" s="17">
        <f t="shared" si="18"/>
        <v>0</v>
      </c>
      <c r="D115" s="17">
        <f t="shared" si="11"/>
        <v>3013.8625641888907</v>
      </c>
      <c r="E115" s="17">
        <f t="shared" si="12"/>
        <v>0</v>
      </c>
      <c r="F115" s="17">
        <f t="shared" si="13"/>
        <v>0</v>
      </c>
      <c r="G115" s="17">
        <f t="shared" si="14"/>
        <v>0</v>
      </c>
      <c r="H115" s="17">
        <f t="shared" si="19"/>
        <v>0</v>
      </c>
      <c r="I115" s="17">
        <f t="shared" si="15"/>
        <v>0</v>
      </c>
      <c r="J115" s="17">
        <f>SUM($H$27:$H115)</f>
        <v>6166.3507702666875</v>
      </c>
      <c r="K115" s="16">
        <f t="shared" si="16"/>
        <v>0</v>
      </c>
    </row>
    <row r="116" spans="1:11" x14ac:dyDescent="0.25">
      <c r="A116" s="3">
        <f t="shared" si="17"/>
        <v>90</v>
      </c>
      <c r="B116" s="18">
        <f t="shared" si="10"/>
        <v>48622</v>
      </c>
      <c r="C116" s="17">
        <f t="shared" si="18"/>
        <v>0</v>
      </c>
      <c r="D116" s="17">
        <f t="shared" si="11"/>
        <v>3013.8625641888907</v>
      </c>
      <c r="E116" s="17">
        <f t="shared" si="12"/>
        <v>0</v>
      </c>
      <c r="F116" s="17">
        <f t="shared" si="13"/>
        <v>0</v>
      </c>
      <c r="G116" s="17">
        <f t="shared" si="14"/>
        <v>0</v>
      </c>
      <c r="H116" s="17">
        <f t="shared" si="19"/>
        <v>0</v>
      </c>
      <c r="I116" s="17">
        <f t="shared" si="15"/>
        <v>0</v>
      </c>
      <c r="J116" s="17">
        <f>SUM($H$27:$H116)</f>
        <v>6166.3507702666875</v>
      </c>
      <c r="K116" s="16">
        <f t="shared" si="16"/>
        <v>0</v>
      </c>
    </row>
    <row r="117" spans="1:11" x14ac:dyDescent="0.25">
      <c r="A117" s="3">
        <f t="shared" si="17"/>
        <v>91</v>
      </c>
      <c r="B117" s="18">
        <f t="shared" si="10"/>
        <v>48650</v>
      </c>
      <c r="C117" s="17">
        <f t="shared" si="18"/>
        <v>0</v>
      </c>
      <c r="D117" s="17">
        <f t="shared" si="11"/>
        <v>3013.8625641888907</v>
      </c>
      <c r="E117" s="17">
        <f t="shared" si="12"/>
        <v>0</v>
      </c>
      <c r="F117" s="17">
        <f t="shared" si="13"/>
        <v>0</v>
      </c>
      <c r="G117" s="17">
        <f t="shared" si="14"/>
        <v>0</v>
      </c>
      <c r="H117" s="17">
        <f t="shared" si="19"/>
        <v>0</v>
      </c>
      <c r="I117" s="17">
        <f t="shared" si="15"/>
        <v>0</v>
      </c>
      <c r="J117" s="17">
        <f>SUM($H$27:$H117)</f>
        <v>6166.3507702666875</v>
      </c>
      <c r="K117" s="16">
        <f t="shared" si="16"/>
        <v>0</v>
      </c>
    </row>
    <row r="118" spans="1:11" x14ac:dyDescent="0.25">
      <c r="A118" s="3">
        <f t="shared" si="17"/>
        <v>92</v>
      </c>
      <c r="B118" s="18">
        <f t="shared" si="10"/>
        <v>48681</v>
      </c>
      <c r="C118" s="17">
        <f t="shared" si="18"/>
        <v>0</v>
      </c>
      <c r="D118" s="17">
        <f t="shared" si="11"/>
        <v>3013.8625641888907</v>
      </c>
      <c r="E118" s="17">
        <f t="shared" si="12"/>
        <v>0</v>
      </c>
      <c r="F118" s="17">
        <f t="shared" si="13"/>
        <v>0</v>
      </c>
      <c r="G118" s="17">
        <f t="shared" si="14"/>
        <v>0</v>
      </c>
      <c r="H118" s="17">
        <f t="shared" si="19"/>
        <v>0</v>
      </c>
      <c r="I118" s="17">
        <f t="shared" si="15"/>
        <v>0</v>
      </c>
      <c r="J118" s="17">
        <f>SUM($H$27:$H118)</f>
        <v>6166.3507702666875</v>
      </c>
      <c r="K118" s="16">
        <f t="shared" si="16"/>
        <v>0</v>
      </c>
    </row>
    <row r="119" spans="1:11" x14ac:dyDescent="0.25">
      <c r="A119" s="3">
        <f t="shared" si="17"/>
        <v>93</v>
      </c>
      <c r="B119" s="18">
        <f t="shared" si="10"/>
        <v>48711</v>
      </c>
      <c r="C119" s="17">
        <f t="shared" si="18"/>
        <v>0</v>
      </c>
      <c r="D119" s="17">
        <f t="shared" si="11"/>
        <v>3013.8625641888907</v>
      </c>
      <c r="E119" s="17">
        <f t="shared" si="12"/>
        <v>0</v>
      </c>
      <c r="F119" s="17">
        <f t="shared" si="13"/>
        <v>0</v>
      </c>
      <c r="G119" s="17">
        <f t="shared" si="14"/>
        <v>0</v>
      </c>
      <c r="H119" s="17">
        <f t="shared" si="19"/>
        <v>0</v>
      </c>
      <c r="I119" s="17">
        <f t="shared" si="15"/>
        <v>0</v>
      </c>
      <c r="J119" s="17">
        <f>SUM($H$27:$H119)</f>
        <v>6166.3507702666875</v>
      </c>
      <c r="K119" s="16">
        <f t="shared" si="16"/>
        <v>0</v>
      </c>
    </row>
    <row r="120" spans="1:11" x14ac:dyDescent="0.25">
      <c r="A120" s="3">
        <f t="shared" si="17"/>
        <v>94</v>
      </c>
      <c r="B120" s="18">
        <f t="shared" si="10"/>
        <v>48742</v>
      </c>
      <c r="C120" s="17">
        <f t="shared" si="18"/>
        <v>0</v>
      </c>
      <c r="D120" s="17">
        <f t="shared" si="11"/>
        <v>3013.8625641888907</v>
      </c>
      <c r="E120" s="17">
        <f t="shared" si="12"/>
        <v>0</v>
      </c>
      <c r="F120" s="17">
        <f t="shared" si="13"/>
        <v>0</v>
      </c>
      <c r="G120" s="17">
        <f t="shared" si="14"/>
        <v>0</v>
      </c>
      <c r="H120" s="17">
        <f t="shared" si="19"/>
        <v>0</v>
      </c>
      <c r="I120" s="17">
        <f t="shared" si="15"/>
        <v>0</v>
      </c>
      <c r="J120" s="17">
        <f>SUM($H$27:$H120)</f>
        <v>6166.3507702666875</v>
      </c>
      <c r="K120" s="16">
        <f t="shared" si="16"/>
        <v>0</v>
      </c>
    </row>
    <row r="121" spans="1:11" x14ac:dyDescent="0.25">
      <c r="A121" s="3">
        <f t="shared" si="17"/>
        <v>95</v>
      </c>
      <c r="B121" s="18">
        <f t="shared" si="10"/>
        <v>48772</v>
      </c>
      <c r="C121" s="17">
        <f t="shared" si="18"/>
        <v>0</v>
      </c>
      <c r="D121" s="17">
        <f t="shared" si="11"/>
        <v>3013.8625641888907</v>
      </c>
      <c r="E121" s="17">
        <f t="shared" si="12"/>
        <v>0</v>
      </c>
      <c r="F121" s="17">
        <f t="shared" si="13"/>
        <v>0</v>
      </c>
      <c r="G121" s="17">
        <f t="shared" si="14"/>
        <v>0</v>
      </c>
      <c r="H121" s="17">
        <f t="shared" si="19"/>
        <v>0</v>
      </c>
      <c r="I121" s="17">
        <f t="shared" si="15"/>
        <v>0</v>
      </c>
      <c r="J121" s="17">
        <f>SUM($H$27:$H121)</f>
        <v>6166.3507702666875</v>
      </c>
      <c r="K121" s="16">
        <f t="shared" si="16"/>
        <v>0</v>
      </c>
    </row>
    <row r="122" spans="1:11" x14ac:dyDescent="0.25">
      <c r="A122" s="3">
        <f t="shared" si="17"/>
        <v>96</v>
      </c>
      <c r="B122" s="18">
        <f t="shared" si="10"/>
        <v>48803</v>
      </c>
      <c r="C122" s="17">
        <f t="shared" si="18"/>
        <v>0</v>
      </c>
      <c r="D122" s="17">
        <f t="shared" si="11"/>
        <v>3013.8625641888907</v>
      </c>
      <c r="E122" s="17">
        <f t="shared" si="12"/>
        <v>0</v>
      </c>
      <c r="F122" s="17">
        <f t="shared" si="13"/>
        <v>0</v>
      </c>
      <c r="G122" s="17">
        <f t="shared" si="14"/>
        <v>0</v>
      </c>
      <c r="H122" s="17">
        <f t="shared" si="19"/>
        <v>0</v>
      </c>
      <c r="I122" s="17">
        <f t="shared" si="15"/>
        <v>0</v>
      </c>
      <c r="J122" s="17">
        <f>SUM($H$27:$H122)</f>
        <v>6166.3507702666875</v>
      </c>
      <c r="K122" s="16">
        <f t="shared" si="16"/>
        <v>0</v>
      </c>
    </row>
    <row r="123" spans="1:11" x14ac:dyDescent="0.25">
      <c r="A123" s="3">
        <f t="shared" si="17"/>
        <v>97</v>
      </c>
      <c r="B123" s="18">
        <f t="shared" si="10"/>
        <v>48834</v>
      </c>
      <c r="C123" s="17">
        <f t="shared" si="18"/>
        <v>0</v>
      </c>
      <c r="D123" s="17">
        <f t="shared" si="11"/>
        <v>3013.8625641888907</v>
      </c>
      <c r="E123" s="17">
        <f t="shared" si="12"/>
        <v>0</v>
      </c>
      <c r="F123" s="17">
        <f t="shared" si="13"/>
        <v>0</v>
      </c>
      <c r="G123" s="17">
        <f t="shared" si="14"/>
        <v>0</v>
      </c>
      <c r="H123" s="17">
        <f t="shared" si="19"/>
        <v>0</v>
      </c>
      <c r="I123" s="17">
        <f t="shared" si="15"/>
        <v>0</v>
      </c>
      <c r="J123" s="17">
        <f>SUM($H$27:$H123)</f>
        <v>6166.3507702666875</v>
      </c>
      <c r="K123" s="16">
        <f t="shared" si="16"/>
        <v>0</v>
      </c>
    </row>
    <row r="124" spans="1:11" x14ac:dyDescent="0.25">
      <c r="A124" s="3">
        <f t="shared" si="17"/>
        <v>98</v>
      </c>
      <c r="B124" s="18">
        <f t="shared" si="10"/>
        <v>48864</v>
      </c>
      <c r="C124" s="17">
        <f t="shared" si="18"/>
        <v>0</v>
      </c>
      <c r="D124" s="17">
        <f t="shared" si="11"/>
        <v>3013.8625641888907</v>
      </c>
      <c r="E124" s="17">
        <f t="shared" si="12"/>
        <v>0</v>
      </c>
      <c r="F124" s="17">
        <f t="shared" si="13"/>
        <v>0</v>
      </c>
      <c r="G124" s="17">
        <f t="shared" si="14"/>
        <v>0</v>
      </c>
      <c r="H124" s="17">
        <f t="shared" si="19"/>
        <v>0</v>
      </c>
      <c r="I124" s="17">
        <f t="shared" si="15"/>
        <v>0</v>
      </c>
      <c r="J124" s="17">
        <f>SUM($H$27:$H124)</f>
        <v>6166.3507702666875</v>
      </c>
      <c r="K124" s="16">
        <f t="shared" si="16"/>
        <v>0</v>
      </c>
    </row>
    <row r="125" spans="1:11" x14ac:dyDescent="0.25">
      <c r="A125" s="3">
        <f t="shared" si="17"/>
        <v>99</v>
      </c>
      <c r="B125" s="18">
        <f t="shared" si="10"/>
        <v>48895</v>
      </c>
      <c r="C125" s="17">
        <f t="shared" si="18"/>
        <v>0</v>
      </c>
      <c r="D125" s="17">
        <f t="shared" si="11"/>
        <v>3013.8625641888907</v>
      </c>
      <c r="E125" s="17">
        <f t="shared" si="12"/>
        <v>0</v>
      </c>
      <c r="F125" s="17">
        <f t="shared" si="13"/>
        <v>0</v>
      </c>
      <c r="G125" s="17">
        <f t="shared" si="14"/>
        <v>0</v>
      </c>
      <c r="H125" s="17">
        <f t="shared" si="19"/>
        <v>0</v>
      </c>
      <c r="I125" s="17">
        <f t="shared" si="15"/>
        <v>0</v>
      </c>
      <c r="J125" s="17">
        <f>SUM($H$27:$H125)</f>
        <v>6166.3507702666875</v>
      </c>
      <c r="K125" s="16">
        <f t="shared" si="16"/>
        <v>0</v>
      </c>
    </row>
    <row r="126" spans="1:11" x14ac:dyDescent="0.25">
      <c r="A126" s="3">
        <f t="shared" si="17"/>
        <v>100</v>
      </c>
      <c r="B126" s="18">
        <f t="shared" si="10"/>
        <v>48925</v>
      </c>
      <c r="C126" s="17">
        <f t="shared" si="18"/>
        <v>0</v>
      </c>
      <c r="D126" s="17">
        <f t="shared" si="11"/>
        <v>3013.8625641888907</v>
      </c>
      <c r="E126" s="17">
        <f t="shared" si="12"/>
        <v>0</v>
      </c>
      <c r="F126" s="17">
        <f t="shared" si="13"/>
        <v>0</v>
      </c>
      <c r="G126" s="17">
        <f t="shared" si="14"/>
        <v>0</v>
      </c>
      <c r="H126" s="17">
        <f t="shared" si="19"/>
        <v>0</v>
      </c>
      <c r="I126" s="17">
        <f t="shared" si="15"/>
        <v>0</v>
      </c>
      <c r="J126" s="17">
        <f>SUM($H$27:$H126)</f>
        <v>6166.3507702666875</v>
      </c>
      <c r="K126" s="16">
        <f t="shared" si="16"/>
        <v>0</v>
      </c>
    </row>
    <row r="127" spans="1:11" x14ac:dyDescent="0.25">
      <c r="A127" s="3">
        <f t="shared" si="17"/>
        <v>101</v>
      </c>
      <c r="B127" s="18">
        <f t="shared" si="10"/>
        <v>48956</v>
      </c>
      <c r="C127" s="17">
        <f t="shared" si="18"/>
        <v>0</v>
      </c>
      <c r="D127" s="17">
        <f t="shared" si="11"/>
        <v>3013.8625641888907</v>
      </c>
      <c r="E127" s="17">
        <f t="shared" si="12"/>
        <v>0</v>
      </c>
      <c r="F127" s="17">
        <f t="shared" si="13"/>
        <v>0</v>
      </c>
      <c r="G127" s="17">
        <f t="shared" si="14"/>
        <v>0</v>
      </c>
      <c r="H127" s="17">
        <f t="shared" si="19"/>
        <v>0</v>
      </c>
      <c r="I127" s="17">
        <f t="shared" si="15"/>
        <v>0</v>
      </c>
      <c r="J127" s="17">
        <f>SUM($H$27:$H127)</f>
        <v>6166.3507702666875</v>
      </c>
      <c r="K127" s="16">
        <f t="shared" si="16"/>
        <v>0</v>
      </c>
    </row>
    <row r="128" spans="1:11" x14ac:dyDescent="0.25">
      <c r="A128" s="3">
        <f t="shared" si="17"/>
        <v>102</v>
      </c>
      <c r="B128" s="18">
        <f t="shared" si="10"/>
        <v>48987</v>
      </c>
      <c r="C128" s="17">
        <f t="shared" si="18"/>
        <v>0</v>
      </c>
      <c r="D128" s="17">
        <f t="shared" si="11"/>
        <v>3013.8625641888907</v>
      </c>
      <c r="E128" s="17">
        <f t="shared" si="12"/>
        <v>0</v>
      </c>
      <c r="F128" s="17">
        <f t="shared" si="13"/>
        <v>0</v>
      </c>
      <c r="G128" s="17">
        <f t="shared" si="14"/>
        <v>0</v>
      </c>
      <c r="H128" s="17">
        <f t="shared" si="19"/>
        <v>0</v>
      </c>
      <c r="I128" s="17">
        <f t="shared" si="15"/>
        <v>0</v>
      </c>
      <c r="J128" s="17">
        <f>SUM($H$27:$H128)</f>
        <v>6166.3507702666875</v>
      </c>
      <c r="K128" s="16">
        <f t="shared" si="16"/>
        <v>0</v>
      </c>
    </row>
    <row r="129" spans="1:11" x14ac:dyDescent="0.25">
      <c r="A129" s="3">
        <f t="shared" si="17"/>
        <v>103</v>
      </c>
      <c r="B129" s="18">
        <f t="shared" si="10"/>
        <v>49015</v>
      </c>
      <c r="C129" s="17">
        <f t="shared" si="18"/>
        <v>0</v>
      </c>
      <c r="D129" s="17">
        <f t="shared" si="11"/>
        <v>3013.8625641888907</v>
      </c>
      <c r="E129" s="17">
        <f t="shared" si="12"/>
        <v>0</v>
      </c>
      <c r="F129" s="17">
        <f t="shared" si="13"/>
        <v>0</v>
      </c>
      <c r="G129" s="17">
        <f t="shared" si="14"/>
        <v>0</v>
      </c>
      <c r="H129" s="17">
        <f t="shared" si="19"/>
        <v>0</v>
      </c>
      <c r="I129" s="17">
        <f t="shared" si="15"/>
        <v>0</v>
      </c>
      <c r="J129" s="17">
        <f>SUM($H$27:$H129)</f>
        <v>6166.3507702666875</v>
      </c>
      <c r="K129" s="16">
        <f t="shared" si="16"/>
        <v>0</v>
      </c>
    </row>
    <row r="130" spans="1:11" x14ac:dyDescent="0.25">
      <c r="A130" s="3">
        <f t="shared" si="17"/>
        <v>104</v>
      </c>
      <c r="B130" s="18">
        <f t="shared" si="10"/>
        <v>49046</v>
      </c>
      <c r="C130" s="17">
        <f t="shared" si="18"/>
        <v>0</v>
      </c>
      <c r="D130" s="17">
        <f t="shared" si="11"/>
        <v>3013.8625641888907</v>
      </c>
      <c r="E130" s="17">
        <f t="shared" si="12"/>
        <v>0</v>
      </c>
      <c r="F130" s="17">
        <f t="shared" si="13"/>
        <v>0</v>
      </c>
      <c r="G130" s="17">
        <f t="shared" si="14"/>
        <v>0</v>
      </c>
      <c r="H130" s="17">
        <f t="shared" si="19"/>
        <v>0</v>
      </c>
      <c r="I130" s="17">
        <f t="shared" si="15"/>
        <v>0</v>
      </c>
      <c r="J130" s="17">
        <f>SUM($H$27:$H130)</f>
        <v>6166.3507702666875</v>
      </c>
      <c r="K130" s="16">
        <f t="shared" si="16"/>
        <v>0</v>
      </c>
    </row>
    <row r="131" spans="1:11" x14ac:dyDescent="0.25">
      <c r="A131" s="3">
        <f t="shared" si="17"/>
        <v>105</v>
      </c>
      <c r="B131" s="18">
        <f t="shared" si="10"/>
        <v>49076</v>
      </c>
      <c r="C131" s="17">
        <f t="shared" si="18"/>
        <v>0</v>
      </c>
      <c r="D131" s="17">
        <f t="shared" si="11"/>
        <v>3013.8625641888907</v>
      </c>
      <c r="E131" s="17">
        <f t="shared" si="12"/>
        <v>0</v>
      </c>
      <c r="F131" s="17">
        <f t="shared" si="13"/>
        <v>0</v>
      </c>
      <c r="G131" s="17">
        <f t="shared" si="14"/>
        <v>0</v>
      </c>
      <c r="H131" s="17">
        <f t="shared" si="19"/>
        <v>0</v>
      </c>
      <c r="I131" s="17">
        <f t="shared" si="15"/>
        <v>0</v>
      </c>
      <c r="J131" s="17">
        <f>SUM($H$27:$H131)</f>
        <v>6166.3507702666875</v>
      </c>
      <c r="K131" s="16">
        <f t="shared" si="16"/>
        <v>0</v>
      </c>
    </row>
    <row r="132" spans="1:11" x14ac:dyDescent="0.25">
      <c r="A132" s="3">
        <f t="shared" si="17"/>
        <v>106</v>
      </c>
      <c r="B132" s="18">
        <f t="shared" si="10"/>
        <v>49107</v>
      </c>
      <c r="C132" s="17">
        <f t="shared" si="18"/>
        <v>0</v>
      </c>
      <c r="D132" s="17">
        <f t="shared" si="11"/>
        <v>3013.8625641888907</v>
      </c>
      <c r="E132" s="17">
        <f t="shared" si="12"/>
        <v>0</v>
      </c>
      <c r="F132" s="17">
        <f t="shared" si="13"/>
        <v>0</v>
      </c>
      <c r="G132" s="17">
        <f t="shared" si="14"/>
        <v>0</v>
      </c>
      <c r="H132" s="17">
        <f t="shared" si="19"/>
        <v>0</v>
      </c>
      <c r="I132" s="17">
        <f t="shared" si="15"/>
        <v>0</v>
      </c>
      <c r="J132" s="17">
        <f>SUM($H$27:$H132)</f>
        <v>6166.3507702666875</v>
      </c>
      <c r="K132" s="16">
        <f t="shared" si="16"/>
        <v>0</v>
      </c>
    </row>
    <row r="133" spans="1:11" x14ac:dyDescent="0.25">
      <c r="A133" s="3">
        <f t="shared" si="17"/>
        <v>107</v>
      </c>
      <c r="B133" s="18">
        <f t="shared" si="10"/>
        <v>49137</v>
      </c>
      <c r="C133" s="17">
        <f t="shared" si="18"/>
        <v>0</v>
      </c>
      <c r="D133" s="17">
        <f t="shared" si="11"/>
        <v>3013.8625641888907</v>
      </c>
      <c r="E133" s="17">
        <f t="shared" si="12"/>
        <v>0</v>
      </c>
      <c r="F133" s="17">
        <f t="shared" si="13"/>
        <v>0</v>
      </c>
      <c r="G133" s="17">
        <f t="shared" si="14"/>
        <v>0</v>
      </c>
      <c r="H133" s="17">
        <f t="shared" si="19"/>
        <v>0</v>
      </c>
      <c r="I133" s="17">
        <f t="shared" si="15"/>
        <v>0</v>
      </c>
      <c r="J133" s="17">
        <f>SUM($H$27:$H133)</f>
        <v>6166.3507702666875</v>
      </c>
      <c r="K133" s="16">
        <f t="shared" si="16"/>
        <v>0</v>
      </c>
    </row>
    <row r="134" spans="1:11" x14ac:dyDescent="0.25">
      <c r="A134" s="3">
        <f t="shared" si="17"/>
        <v>108</v>
      </c>
      <c r="B134" s="18">
        <f t="shared" si="10"/>
        <v>49168</v>
      </c>
      <c r="C134" s="17">
        <f t="shared" si="18"/>
        <v>0</v>
      </c>
      <c r="D134" s="17">
        <f t="shared" si="11"/>
        <v>3013.8625641888907</v>
      </c>
      <c r="E134" s="17">
        <f t="shared" si="12"/>
        <v>0</v>
      </c>
      <c r="F134" s="17">
        <f t="shared" si="13"/>
        <v>0</v>
      </c>
      <c r="G134" s="17">
        <f t="shared" si="14"/>
        <v>0</v>
      </c>
      <c r="H134" s="17">
        <f t="shared" si="19"/>
        <v>0</v>
      </c>
      <c r="I134" s="17">
        <f t="shared" si="15"/>
        <v>0</v>
      </c>
      <c r="J134" s="17">
        <f>SUM($H$27:$H134)</f>
        <v>6166.3507702666875</v>
      </c>
      <c r="K134" s="16">
        <f t="shared" si="16"/>
        <v>0</v>
      </c>
    </row>
    <row r="135" spans="1:11" x14ac:dyDescent="0.25">
      <c r="A135" s="3">
        <f t="shared" si="17"/>
        <v>109</v>
      </c>
      <c r="B135" s="18">
        <f t="shared" si="10"/>
        <v>49199</v>
      </c>
      <c r="C135" s="17">
        <f t="shared" si="18"/>
        <v>0</v>
      </c>
      <c r="D135" s="17">
        <f t="shared" si="11"/>
        <v>3013.8625641888907</v>
      </c>
      <c r="E135" s="17">
        <f t="shared" si="12"/>
        <v>0</v>
      </c>
      <c r="F135" s="17">
        <f t="shared" si="13"/>
        <v>0</v>
      </c>
      <c r="G135" s="17">
        <f t="shared" si="14"/>
        <v>0</v>
      </c>
      <c r="H135" s="17">
        <f t="shared" si="19"/>
        <v>0</v>
      </c>
      <c r="I135" s="17">
        <f t="shared" si="15"/>
        <v>0</v>
      </c>
      <c r="J135" s="17">
        <f>SUM($H$27:$H135)</f>
        <v>6166.3507702666875</v>
      </c>
      <c r="K135" s="16">
        <f t="shared" si="16"/>
        <v>0</v>
      </c>
    </row>
    <row r="136" spans="1:11" x14ac:dyDescent="0.25">
      <c r="A136" s="3">
        <f t="shared" si="17"/>
        <v>110</v>
      </c>
      <c r="B136" s="18">
        <f t="shared" si="10"/>
        <v>49229</v>
      </c>
      <c r="C136" s="17">
        <f t="shared" si="18"/>
        <v>0</v>
      </c>
      <c r="D136" s="17">
        <f t="shared" si="11"/>
        <v>3013.8625641888907</v>
      </c>
      <c r="E136" s="17">
        <f t="shared" si="12"/>
        <v>0</v>
      </c>
      <c r="F136" s="17">
        <f t="shared" si="13"/>
        <v>0</v>
      </c>
      <c r="G136" s="17">
        <f t="shared" si="14"/>
        <v>0</v>
      </c>
      <c r="H136" s="17">
        <f t="shared" si="19"/>
        <v>0</v>
      </c>
      <c r="I136" s="17">
        <f t="shared" si="15"/>
        <v>0</v>
      </c>
      <c r="J136" s="17">
        <f>SUM($H$27:$H136)</f>
        <v>6166.3507702666875</v>
      </c>
      <c r="K136" s="16">
        <f t="shared" si="16"/>
        <v>0</v>
      </c>
    </row>
    <row r="137" spans="1:11" x14ac:dyDescent="0.25">
      <c r="A137" s="3">
        <f t="shared" si="17"/>
        <v>111</v>
      </c>
      <c r="B137" s="18">
        <f t="shared" si="10"/>
        <v>49260</v>
      </c>
      <c r="C137" s="17">
        <f t="shared" si="18"/>
        <v>0</v>
      </c>
      <c r="D137" s="17">
        <f t="shared" si="11"/>
        <v>3013.8625641888907</v>
      </c>
      <c r="E137" s="17">
        <f t="shared" si="12"/>
        <v>0</v>
      </c>
      <c r="F137" s="17">
        <f t="shared" si="13"/>
        <v>0</v>
      </c>
      <c r="G137" s="17">
        <f t="shared" si="14"/>
        <v>0</v>
      </c>
      <c r="H137" s="17">
        <f t="shared" si="19"/>
        <v>0</v>
      </c>
      <c r="I137" s="17">
        <f t="shared" si="15"/>
        <v>0</v>
      </c>
      <c r="J137" s="17">
        <f>SUM($H$27:$H137)</f>
        <v>6166.3507702666875</v>
      </c>
      <c r="K137" s="16">
        <f t="shared" si="16"/>
        <v>0</v>
      </c>
    </row>
    <row r="138" spans="1:11" x14ac:dyDescent="0.25">
      <c r="A138" s="3">
        <f t="shared" si="17"/>
        <v>112</v>
      </c>
      <c r="B138" s="18">
        <f t="shared" si="10"/>
        <v>49290</v>
      </c>
      <c r="C138" s="17">
        <f t="shared" si="18"/>
        <v>0</v>
      </c>
      <c r="D138" s="17">
        <f t="shared" si="11"/>
        <v>3013.8625641888907</v>
      </c>
      <c r="E138" s="17">
        <f t="shared" si="12"/>
        <v>0</v>
      </c>
      <c r="F138" s="17">
        <f t="shared" si="13"/>
        <v>0</v>
      </c>
      <c r="G138" s="17">
        <f t="shared" si="14"/>
        <v>0</v>
      </c>
      <c r="H138" s="17">
        <f t="shared" si="19"/>
        <v>0</v>
      </c>
      <c r="I138" s="17">
        <f t="shared" si="15"/>
        <v>0</v>
      </c>
      <c r="J138" s="17">
        <f>SUM($H$27:$H138)</f>
        <v>6166.3507702666875</v>
      </c>
      <c r="K138" s="16">
        <f t="shared" si="16"/>
        <v>0</v>
      </c>
    </row>
    <row r="139" spans="1:11" x14ac:dyDescent="0.25">
      <c r="A139" s="3">
        <f t="shared" si="17"/>
        <v>113</v>
      </c>
      <c r="B139" s="18">
        <f t="shared" si="10"/>
        <v>49321</v>
      </c>
      <c r="C139" s="17">
        <f t="shared" si="18"/>
        <v>0</v>
      </c>
      <c r="D139" s="17">
        <f t="shared" si="11"/>
        <v>3013.8625641888907</v>
      </c>
      <c r="E139" s="17">
        <f t="shared" si="12"/>
        <v>0</v>
      </c>
      <c r="F139" s="17">
        <f t="shared" si="13"/>
        <v>0</v>
      </c>
      <c r="G139" s="17">
        <f t="shared" si="14"/>
        <v>0</v>
      </c>
      <c r="H139" s="17">
        <f t="shared" si="19"/>
        <v>0</v>
      </c>
      <c r="I139" s="17">
        <f t="shared" si="15"/>
        <v>0</v>
      </c>
      <c r="J139" s="17">
        <f>SUM($H$27:$H139)</f>
        <v>6166.3507702666875</v>
      </c>
      <c r="K139" s="16">
        <f t="shared" si="16"/>
        <v>0</v>
      </c>
    </row>
    <row r="140" spans="1:11" x14ac:dyDescent="0.25">
      <c r="A140" s="3">
        <f t="shared" si="17"/>
        <v>114</v>
      </c>
      <c r="B140" s="18">
        <f t="shared" si="10"/>
        <v>49352</v>
      </c>
      <c r="C140" s="17">
        <f t="shared" si="18"/>
        <v>0</v>
      </c>
      <c r="D140" s="17">
        <f t="shared" si="11"/>
        <v>3013.8625641888907</v>
      </c>
      <c r="E140" s="17">
        <f t="shared" si="12"/>
        <v>0</v>
      </c>
      <c r="F140" s="17">
        <f t="shared" si="13"/>
        <v>0</v>
      </c>
      <c r="G140" s="17">
        <f t="shared" si="14"/>
        <v>0</v>
      </c>
      <c r="H140" s="17">
        <f t="shared" si="19"/>
        <v>0</v>
      </c>
      <c r="I140" s="17">
        <f t="shared" si="15"/>
        <v>0</v>
      </c>
      <c r="J140" s="17">
        <f>SUM($H$27:$H140)</f>
        <v>6166.3507702666875</v>
      </c>
      <c r="K140" s="16">
        <f t="shared" si="16"/>
        <v>0</v>
      </c>
    </row>
    <row r="141" spans="1:11" x14ac:dyDescent="0.25">
      <c r="A141" s="3">
        <f t="shared" si="17"/>
        <v>115</v>
      </c>
      <c r="B141" s="18">
        <f t="shared" si="10"/>
        <v>49380</v>
      </c>
      <c r="C141" s="17">
        <f t="shared" si="18"/>
        <v>0</v>
      </c>
      <c r="D141" s="17">
        <f t="shared" si="11"/>
        <v>3013.8625641888907</v>
      </c>
      <c r="E141" s="17">
        <f t="shared" si="12"/>
        <v>0</v>
      </c>
      <c r="F141" s="17">
        <f t="shared" si="13"/>
        <v>0</v>
      </c>
      <c r="G141" s="17">
        <f t="shared" si="14"/>
        <v>0</v>
      </c>
      <c r="H141" s="17">
        <f t="shared" si="19"/>
        <v>0</v>
      </c>
      <c r="I141" s="17">
        <f t="shared" si="15"/>
        <v>0</v>
      </c>
      <c r="J141" s="17">
        <f>SUM($H$27:$H141)</f>
        <v>6166.3507702666875</v>
      </c>
      <c r="K141" s="16">
        <f t="shared" si="16"/>
        <v>0</v>
      </c>
    </row>
    <row r="142" spans="1:11" x14ac:dyDescent="0.25">
      <c r="A142" s="3">
        <f t="shared" si="17"/>
        <v>116</v>
      </c>
      <c r="B142" s="18">
        <f t="shared" si="10"/>
        <v>49411</v>
      </c>
      <c r="C142" s="17">
        <f t="shared" si="18"/>
        <v>0</v>
      </c>
      <c r="D142" s="17">
        <f t="shared" si="11"/>
        <v>3013.8625641888907</v>
      </c>
      <c r="E142" s="17">
        <f t="shared" si="12"/>
        <v>0</v>
      </c>
      <c r="F142" s="17">
        <f t="shared" si="13"/>
        <v>0</v>
      </c>
      <c r="G142" s="17">
        <f t="shared" si="14"/>
        <v>0</v>
      </c>
      <c r="H142" s="17">
        <f t="shared" si="19"/>
        <v>0</v>
      </c>
      <c r="I142" s="17">
        <f t="shared" si="15"/>
        <v>0</v>
      </c>
      <c r="J142" s="17">
        <f>SUM($H$27:$H142)</f>
        <v>6166.3507702666875</v>
      </c>
      <c r="K142" s="16">
        <f t="shared" si="16"/>
        <v>0</v>
      </c>
    </row>
    <row r="143" spans="1:11" x14ac:dyDescent="0.25">
      <c r="A143" s="3">
        <f t="shared" si="17"/>
        <v>117</v>
      </c>
      <c r="B143" s="18">
        <f t="shared" si="10"/>
        <v>49441</v>
      </c>
      <c r="C143" s="17">
        <f t="shared" si="18"/>
        <v>0</v>
      </c>
      <c r="D143" s="17">
        <f t="shared" si="11"/>
        <v>3013.8625641888907</v>
      </c>
      <c r="E143" s="17">
        <f t="shared" si="12"/>
        <v>0</v>
      </c>
      <c r="F143" s="17">
        <f t="shared" si="13"/>
        <v>0</v>
      </c>
      <c r="G143" s="17">
        <f t="shared" si="14"/>
        <v>0</v>
      </c>
      <c r="H143" s="17">
        <f t="shared" si="19"/>
        <v>0</v>
      </c>
      <c r="I143" s="17">
        <f t="shared" si="15"/>
        <v>0</v>
      </c>
      <c r="J143" s="17">
        <f>SUM($H$27:$H143)</f>
        <v>6166.3507702666875</v>
      </c>
      <c r="K143" s="16">
        <f t="shared" si="16"/>
        <v>0</v>
      </c>
    </row>
    <row r="144" spans="1:11" x14ac:dyDescent="0.25">
      <c r="A144" s="3">
        <f t="shared" si="17"/>
        <v>118</v>
      </c>
      <c r="B144" s="18">
        <f t="shared" si="10"/>
        <v>49472</v>
      </c>
      <c r="C144" s="17">
        <f t="shared" si="18"/>
        <v>0</v>
      </c>
      <c r="D144" s="17">
        <f t="shared" si="11"/>
        <v>3013.8625641888907</v>
      </c>
      <c r="E144" s="17">
        <f t="shared" si="12"/>
        <v>0</v>
      </c>
      <c r="F144" s="17">
        <f t="shared" si="13"/>
        <v>0</v>
      </c>
      <c r="G144" s="17">
        <f t="shared" si="14"/>
        <v>0</v>
      </c>
      <c r="H144" s="17">
        <f t="shared" si="19"/>
        <v>0</v>
      </c>
      <c r="I144" s="17">
        <f t="shared" si="15"/>
        <v>0</v>
      </c>
      <c r="J144" s="17">
        <f>SUM($H$27:$H144)</f>
        <v>6166.3507702666875</v>
      </c>
      <c r="K144" s="16">
        <f t="shared" si="16"/>
        <v>0</v>
      </c>
    </row>
    <row r="145" spans="1:11" x14ac:dyDescent="0.25">
      <c r="A145" s="3">
        <f t="shared" si="17"/>
        <v>119</v>
      </c>
      <c r="B145" s="18">
        <f t="shared" si="10"/>
        <v>49502</v>
      </c>
      <c r="C145" s="17">
        <f t="shared" si="18"/>
        <v>0</v>
      </c>
      <c r="D145" s="17">
        <f t="shared" si="11"/>
        <v>3013.8625641888907</v>
      </c>
      <c r="E145" s="17">
        <f t="shared" si="12"/>
        <v>0</v>
      </c>
      <c r="F145" s="17">
        <f t="shared" si="13"/>
        <v>0</v>
      </c>
      <c r="G145" s="17">
        <f t="shared" si="14"/>
        <v>0</v>
      </c>
      <c r="H145" s="17">
        <f t="shared" si="19"/>
        <v>0</v>
      </c>
      <c r="I145" s="17">
        <f t="shared" si="15"/>
        <v>0</v>
      </c>
      <c r="J145" s="17">
        <f>SUM($H$27:$H145)</f>
        <v>6166.3507702666875</v>
      </c>
      <c r="K145" s="16">
        <f t="shared" si="16"/>
        <v>0</v>
      </c>
    </row>
    <row r="146" spans="1:11" x14ac:dyDescent="0.25">
      <c r="A146" s="3">
        <f t="shared" si="17"/>
        <v>120</v>
      </c>
      <c r="B146" s="18">
        <f t="shared" si="10"/>
        <v>49533</v>
      </c>
      <c r="C146" s="17">
        <f t="shared" si="18"/>
        <v>0</v>
      </c>
      <c r="D146" s="17">
        <f t="shared" si="11"/>
        <v>3013.8625641888907</v>
      </c>
      <c r="E146" s="17">
        <f t="shared" si="12"/>
        <v>0</v>
      </c>
      <c r="F146" s="17">
        <f t="shared" si="13"/>
        <v>0</v>
      </c>
      <c r="G146" s="17">
        <f t="shared" si="14"/>
        <v>0</v>
      </c>
      <c r="H146" s="17">
        <f t="shared" si="19"/>
        <v>0</v>
      </c>
      <c r="I146" s="17">
        <f t="shared" si="15"/>
        <v>0</v>
      </c>
      <c r="J146" s="17">
        <f>SUM($H$27:$H146)</f>
        <v>6166.3507702666875</v>
      </c>
      <c r="K146" s="16">
        <f t="shared" si="16"/>
        <v>0</v>
      </c>
    </row>
    <row r="147" spans="1:11" x14ac:dyDescent="0.25">
      <c r="A147" s="3">
        <f t="shared" si="17"/>
        <v>121</v>
      </c>
      <c r="B147" s="18">
        <f t="shared" si="10"/>
        <v>49564</v>
      </c>
      <c r="C147" s="17">
        <f t="shared" si="18"/>
        <v>0</v>
      </c>
      <c r="D147" s="17">
        <f t="shared" si="11"/>
        <v>3013.8625641888907</v>
      </c>
      <c r="E147" s="17">
        <f t="shared" si="12"/>
        <v>0</v>
      </c>
      <c r="F147" s="17">
        <f t="shared" si="13"/>
        <v>0</v>
      </c>
      <c r="G147" s="17">
        <f t="shared" si="14"/>
        <v>0</v>
      </c>
      <c r="H147" s="17">
        <f t="shared" si="19"/>
        <v>0</v>
      </c>
      <c r="I147" s="17">
        <f t="shared" si="15"/>
        <v>0</v>
      </c>
      <c r="J147" s="17">
        <f>SUM($H$27:$H147)</f>
        <v>6166.3507702666875</v>
      </c>
      <c r="K147" s="16">
        <f t="shared" si="16"/>
        <v>0</v>
      </c>
    </row>
    <row r="148" spans="1:11" x14ac:dyDescent="0.25">
      <c r="A148" s="3">
        <f t="shared" si="17"/>
        <v>122</v>
      </c>
      <c r="B148" s="18">
        <f t="shared" si="10"/>
        <v>49594</v>
      </c>
      <c r="C148" s="17">
        <f t="shared" si="18"/>
        <v>0</v>
      </c>
      <c r="D148" s="17">
        <f t="shared" si="11"/>
        <v>3013.8625641888907</v>
      </c>
      <c r="E148" s="17">
        <f t="shared" si="12"/>
        <v>0</v>
      </c>
      <c r="F148" s="17">
        <f t="shared" si="13"/>
        <v>0</v>
      </c>
      <c r="G148" s="17">
        <f t="shared" si="14"/>
        <v>0</v>
      </c>
      <c r="H148" s="17">
        <f t="shared" si="19"/>
        <v>0</v>
      </c>
      <c r="I148" s="17">
        <f t="shared" si="15"/>
        <v>0</v>
      </c>
      <c r="J148" s="17">
        <f>SUM($H$27:$H148)</f>
        <v>6166.3507702666875</v>
      </c>
      <c r="K148" s="16">
        <f t="shared" si="16"/>
        <v>0</v>
      </c>
    </row>
    <row r="149" spans="1:11" x14ac:dyDescent="0.25">
      <c r="A149" s="3">
        <f t="shared" si="17"/>
        <v>123</v>
      </c>
      <c r="B149" s="18">
        <f t="shared" si="10"/>
        <v>49625</v>
      </c>
      <c r="C149" s="17">
        <f t="shared" si="18"/>
        <v>0</v>
      </c>
      <c r="D149" s="17">
        <f t="shared" si="11"/>
        <v>3013.8625641888907</v>
      </c>
      <c r="E149" s="17">
        <f t="shared" si="12"/>
        <v>0</v>
      </c>
      <c r="F149" s="17">
        <f t="shared" si="13"/>
        <v>0</v>
      </c>
      <c r="G149" s="17">
        <f t="shared" si="14"/>
        <v>0</v>
      </c>
      <c r="H149" s="17">
        <f t="shared" si="19"/>
        <v>0</v>
      </c>
      <c r="I149" s="17">
        <f t="shared" si="15"/>
        <v>0</v>
      </c>
      <c r="J149" s="17">
        <f>SUM($H$27:$H149)</f>
        <v>6166.3507702666875</v>
      </c>
      <c r="K149" s="16">
        <f t="shared" si="16"/>
        <v>0</v>
      </c>
    </row>
    <row r="150" spans="1:11" x14ac:dyDescent="0.25">
      <c r="A150" s="3">
        <f t="shared" si="17"/>
        <v>124</v>
      </c>
      <c r="B150" s="18">
        <f t="shared" si="10"/>
        <v>49655</v>
      </c>
      <c r="C150" s="17">
        <f t="shared" si="18"/>
        <v>0</v>
      </c>
      <c r="D150" s="17">
        <f t="shared" si="11"/>
        <v>3013.8625641888907</v>
      </c>
      <c r="E150" s="17">
        <f t="shared" si="12"/>
        <v>0</v>
      </c>
      <c r="F150" s="17">
        <f t="shared" si="13"/>
        <v>0</v>
      </c>
      <c r="G150" s="17">
        <f t="shared" si="14"/>
        <v>0</v>
      </c>
      <c r="H150" s="17">
        <f t="shared" si="19"/>
        <v>0</v>
      </c>
      <c r="I150" s="17">
        <f t="shared" si="15"/>
        <v>0</v>
      </c>
      <c r="J150" s="17">
        <f>SUM($H$27:$H150)</f>
        <v>6166.3507702666875</v>
      </c>
      <c r="K150" s="16">
        <f t="shared" si="16"/>
        <v>0</v>
      </c>
    </row>
    <row r="151" spans="1:11" x14ac:dyDescent="0.25">
      <c r="A151" s="3">
        <f t="shared" si="17"/>
        <v>125</v>
      </c>
      <c r="B151" s="18">
        <f t="shared" si="10"/>
        <v>49686</v>
      </c>
      <c r="C151" s="17">
        <f t="shared" si="18"/>
        <v>0</v>
      </c>
      <c r="D151" s="17">
        <f t="shared" si="11"/>
        <v>3013.8625641888907</v>
      </c>
      <c r="E151" s="17">
        <f t="shared" si="12"/>
        <v>0</v>
      </c>
      <c r="F151" s="17">
        <f t="shared" si="13"/>
        <v>0</v>
      </c>
      <c r="G151" s="17">
        <f t="shared" si="14"/>
        <v>0</v>
      </c>
      <c r="H151" s="17">
        <f t="shared" si="19"/>
        <v>0</v>
      </c>
      <c r="I151" s="17">
        <f t="shared" si="15"/>
        <v>0</v>
      </c>
      <c r="J151" s="17">
        <f>SUM($H$27:$H151)</f>
        <v>6166.3507702666875</v>
      </c>
      <c r="K151" s="16">
        <f t="shared" si="16"/>
        <v>0</v>
      </c>
    </row>
    <row r="152" spans="1:11" x14ac:dyDescent="0.25">
      <c r="A152" s="3">
        <f t="shared" si="17"/>
        <v>126</v>
      </c>
      <c r="B152" s="18">
        <f t="shared" si="10"/>
        <v>49717</v>
      </c>
      <c r="C152" s="17">
        <f t="shared" si="18"/>
        <v>0</v>
      </c>
      <c r="D152" s="17">
        <f t="shared" si="11"/>
        <v>3013.8625641888907</v>
      </c>
      <c r="E152" s="17">
        <f t="shared" si="12"/>
        <v>0</v>
      </c>
      <c r="F152" s="17">
        <f t="shared" si="13"/>
        <v>0</v>
      </c>
      <c r="G152" s="17">
        <f t="shared" si="14"/>
        <v>0</v>
      </c>
      <c r="H152" s="17">
        <f t="shared" si="19"/>
        <v>0</v>
      </c>
      <c r="I152" s="17">
        <f t="shared" si="15"/>
        <v>0</v>
      </c>
      <c r="J152" s="17">
        <f>SUM($H$27:$H152)</f>
        <v>6166.3507702666875</v>
      </c>
      <c r="K152" s="16">
        <f t="shared" si="16"/>
        <v>0</v>
      </c>
    </row>
    <row r="153" spans="1:11" x14ac:dyDescent="0.25">
      <c r="A153" s="3">
        <f t="shared" si="17"/>
        <v>127</v>
      </c>
      <c r="B153" s="18">
        <f t="shared" si="10"/>
        <v>49746</v>
      </c>
      <c r="C153" s="17">
        <f t="shared" si="18"/>
        <v>0</v>
      </c>
      <c r="D153" s="17">
        <f t="shared" si="11"/>
        <v>3013.8625641888907</v>
      </c>
      <c r="E153" s="17">
        <f t="shared" si="12"/>
        <v>0</v>
      </c>
      <c r="F153" s="17">
        <f t="shared" si="13"/>
        <v>0</v>
      </c>
      <c r="G153" s="17">
        <f t="shared" si="14"/>
        <v>0</v>
      </c>
      <c r="H153" s="17">
        <f t="shared" si="19"/>
        <v>0</v>
      </c>
      <c r="I153" s="17">
        <f t="shared" si="15"/>
        <v>0</v>
      </c>
      <c r="J153" s="17">
        <f>SUM($H$27:$H153)</f>
        <v>6166.3507702666875</v>
      </c>
      <c r="K153" s="16">
        <f t="shared" si="16"/>
        <v>0</v>
      </c>
    </row>
    <row r="154" spans="1:11" x14ac:dyDescent="0.25">
      <c r="A154" s="3">
        <f t="shared" si="17"/>
        <v>128</v>
      </c>
      <c r="B154" s="18">
        <f t="shared" si="10"/>
        <v>49777</v>
      </c>
      <c r="C154" s="17">
        <f t="shared" si="18"/>
        <v>0</v>
      </c>
      <c r="D154" s="17">
        <f t="shared" si="11"/>
        <v>3013.8625641888907</v>
      </c>
      <c r="E154" s="17">
        <f t="shared" si="12"/>
        <v>0</v>
      </c>
      <c r="F154" s="17">
        <f t="shared" si="13"/>
        <v>0</v>
      </c>
      <c r="G154" s="17">
        <f t="shared" si="14"/>
        <v>0</v>
      </c>
      <c r="H154" s="17">
        <f t="shared" si="19"/>
        <v>0</v>
      </c>
      <c r="I154" s="17">
        <f t="shared" si="15"/>
        <v>0</v>
      </c>
      <c r="J154" s="17">
        <f>SUM($H$27:$H154)</f>
        <v>6166.3507702666875</v>
      </c>
      <c r="K154" s="16">
        <f t="shared" si="16"/>
        <v>0</v>
      </c>
    </row>
    <row r="155" spans="1:11" x14ac:dyDescent="0.25">
      <c r="A155" s="3">
        <f t="shared" si="17"/>
        <v>129</v>
      </c>
      <c r="B155" s="18">
        <f t="shared" ref="B155:B218" si="20">IF(Núm_de_pago&lt;&gt;"",DATE(YEAR(Inicio_prestamo),MONTH(Inicio_prestamo)+(Núm_de_pago)*12/Núm_pagos_al_año,DAY(Inicio_prestamo)),"")</f>
        <v>49807</v>
      </c>
      <c r="C155" s="17">
        <f t="shared" si="18"/>
        <v>0</v>
      </c>
      <c r="D155" s="17">
        <f t="shared" ref="D155:D218" si="21">IF(Núm_de_pago&lt;&gt;"",Pago_mensual_programado,"")</f>
        <v>3013.8625641888907</v>
      </c>
      <c r="E155" s="17">
        <f t="shared" ref="E155:E218" si="22">IF(AND(Núm_de_pago&lt;&gt;"",Pago_progr+Pagos_adicionales_programados&lt;Saldo_inicial),Pagos_adicionales_programados,IF(AND(Núm_de_pago&lt;&gt;"",Saldo_inicial-Pago_progr&gt;0),Saldo_inicial-Pago_progr,IF(Núm_de_pago&lt;&gt;"",0,"")))</f>
        <v>0</v>
      </c>
      <c r="F155" s="17">
        <f t="shared" ref="F155:F218" si="23">IF(AND(Núm_de_pago&lt;&gt;"",Pago_progr+Pago_adicional&lt;Saldo_inicial),Pago_progr+Pago_adicional,IF(Núm_de_pago&lt;&gt;"",Saldo_inicial,""))</f>
        <v>0</v>
      </c>
      <c r="G155" s="17">
        <f t="shared" ref="G155:G218" si="24">IF(Núm_de_pago&lt;&gt;"",Pago_total-Int,"")</f>
        <v>0</v>
      </c>
      <c r="H155" s="17">
        <f t="shared" si="19"/>
        <v>0</v>
      </c>
      <c r="I155" s="17">
        <f t="shared" ref="I155:I218" si="25">IF(AND(Núm_de_pago&lt;&gt;"",Pago_progr+Pago_adicional&lt;Saldo_inicial),Saldo_inicial-Capital,IF(Núm_de_pago&lt;&gt;"",0,""))</f>
        <v>0</v>
      </c>
      <c r="J155" s="17">
        <f>SUM($H$27:$H155)</f>
        <v>6166.3507702666875</v>
      </c>
      <c r="K155" s="16">
        <f t="shared" ref="K155:K218" si="26">+G155+H155</f>
        <v>0</v>
      </c>
    </row>
    <row r="156" spans="1:11" x14ac:dyDescent="0.25">
      <c r="A156" s="3">
        <f t="shared" ref="A156:A219" si="27">IF(Valores_especificados,A155+1,"")</f>
        <v>130</v>
      </c>
      <c r="B156" s="18">
        <f t="shared" si="20"/>
        <v>49838</v>
      </c>
      <c r="C156" s="17">
        <f t="shared" ref="C156:C219" si="28">IF(Núm_de_pago&lt;&gt;"",I155,"")</f>
        <v>0</v>
      </c>
      <c r="D156" s="17">
        <f t="shared" si="21"/>
        <v>3013.8625641888907</v>
      </c>
      <c r="E156" s="17">
        <f t="shared" si="22"/>
        <v>0</v>
      </c>
      <c r="F156" s="17">
        <f t="shared" si="23"/>
        <v>0</v>
      </c>
      <c r="G156" s="17">
        <f t="shared" si="24"/>
        <v>0</v>
      </c>
      <c r="H156" s="17">
        <f t="shared" ref="H156:H219" si="29">IF(Núm_de_pago&lt;&gt;"",Saldo_inicial*Tasa_de_interés/Núm_pagos_al_año,"")</f>
        <v>0</v>
      </c>
      <c r="I156" s="17">
        <f t="shared" si="25"/>
        <v>0</v>
      </c>
      <c r="J156" s="17">
        <f>SUM($H$27:$H156)</f>
        <v>6166.3507702666875</v>
      </c>
      <c r="K156" s="16">
        <f t="shared" si="26"/>
        <v>0</v>
      </c>
    </row>
    <row r="157" spans="1:11" x14ac:dyDescent="0.25">
      <c r="A157" s="3">
        <f t="shared" si="27"/>
        <v>131</v>
      </c>
      <c r="B157" s="18">
        <f t="shared" si="20"/>
        <v>49868</v>
      </c>
      <c r="C157" s="17">
        <f t="shared" si="28"/>
        <v>0</v>
      </c>
      <c r="D157" s="17">
        <f t="shared" si="21"/>
        <v>3013.8625641888907</v>
      </c>
      <c r="E157" s="17">
        <f t="shared" si="22"/>
        <v>0</v>
      </c>
      <c r="F157" s="17">
        <f t="shared" si="23"/>
        <v>0</v>
      </c>
      <c r="G157" s="17">
        <f t="shared" si="24"/>
        <v>0</v>
      </c>
      <c r="H157" s="17">
        <f t="shared" si="29"/>
        <v>0</v>
      </c>
      <c r="I157" s="17">
        <f t="shared" si="25"/>
        <v>0</v>
      </c>
      <c r="J157" s="17">
        <f>SUM($H$27:$H157)</f>
        <v>6166.3507702666875</v>
      </c>
      <c r="K157" s="16">
        <f t="shared" si="26"/>
        <v>0</v>
      </c>
    </row>
    <row r="158" spans="1:11" x14ac:dyDescent="0.25">
      <c r="A158" s="3">
        <f t="shared" si="27"/>
        <v>132</v>
      </c>
      <c r="B158" s="18">
        <f t="shared" si="20"/>
        <v>49899</v>
      </c>
      <c r="C158" s="17">
        <f t="shared" si="28"/>
        <v>0</v>
      </c>
      <c r="D158" s="17">
        <f t="shared" si="21"/>
        <v>3013.8625641888907</v>
      </c>
      <c r="E158" s="17">
        <f t="shared" si="22"/>
        <v>0</v>
      </c>
      <c r="F158" s="17">
        <f t="shared" si="23"/>
        <v>0</v>
      </c>
      <c r="G158" s="17">
        <f t="shared" si="24"/>
        <v>0</v>
      </c>
      <c r="H158" s="17">
        <f t="shared" si="29"/>
        <v>0</v>
      </c>
      <c r="I158" s="17">
        <f t="shared" si="25"/>
        <v>0</v>
      </c>
      <c r="J158" s="17">
        <f>SUM($H$27:$H158)</f>
        <v>6166.3507702666875</v>
      </c>
      <c r="K158" s="16">
        <f t="shared" si="26"/>
        <v>0</v>
      </c>
    </row>
    <row r="159" spans="1:11" x14ac:dyDescent="0.25">
      <c r="A159" s="3">
        <f t="shared" si="27"/>
        <v>133</v>
      </c>
      <c r="B159" s="18">
        <f t="shared" si="20"/>
        <v>49930</v>
      </c>
      <c r="C159" s="17">
        <f t="shared" si="28"/>
        <v>0</v>
      </c>
      <c r="D159" s="17">
        <f t="shared" si="21"/>
        <v>3013.8625641888907</v>
      </c>
      <c r="E159" s="17">
        <f t="shared" si="22"/>
        <v>0</v>
      </c>
      <c r="F159" s="17">
        <f t="shared" si="23"/>
        <v>0</v>
      </c>
      <c r="G159" s="17">
        <f t="shared" si="24"/>
        <v>0</v>
      </c>
      <c r="H159" s="17">
        <f t="shared" si="29"/>
        <v>0</v>
      </c>
      <c r="I159" s="17">
        <f t="shared" si="25"/>
        <v>0</v>
      </c>
      <c r="J159" s="17">
        <f>SUM($H$27:$H159)</f>
        <v>6166.3507702666875</v>
      </c>
      <c r="K159" s="16">
        <f t="shared" si="26"/>
        <v>0</v>
      </c>
    </row>
    <row r="160" spans="1:11" x14ac:dyDescent="0.25">
      <c r="A160" s="3">
        <f t="shared" si="27"/>
        <v>134</v>
      </c>
      <c r="B160" s="18">
        <f t="shared" si="20"/>
        <v>49960</v>
      </c>
      <c r="C160" s="17">
        <f t="shared" si="28"/>
        <v>0</v>
      </c>
      <c r="D160" s="17">
        <f t="shared" si="21"/>
        <v>3013.8625641888907</v>
      </c>
      <c r="E160" s="17">
        <f t="shared" si="22"/>
        <v>0</v>
      </c>
      <c r="F160" s="17">
        <f t="shared" si="23"/>
        <v>0</v>
      </c>
      <c r="G160" s="17">
        <f t="shared" si="24"/>
        <v>0</v>
      </c>
      <c r="H160" s="17">
        <f t="shared" si="29"/>
        <v>0</v>
      </c>
      <c r="I160" s="17">
        <f t="shared" si="25"/>
        <v>0</v>
      </c>
      <c r="J160" s="17">
        <f>SUM($H$27:$H160)</f>
        <v>6166.3507702666875</v>
      </c>
      <c r="K160" s="16">
        <f t="shared" si="26"/>
        <v>0</v>
      </c>
    </row>
    <row r="161" spans="1:11" x14ac:dyDescent="0.25">
      <c r="A161" s="3">
        <f t="shared" si="27"/>
        <v>135</v>
      </c>
      <c r="B161" s="18">
        <f t="shared" si="20"/>
        <v>49991</v>
      </c>
      <c r="C161" s="17">
        <f t="shared" si="28"/>
        <v>0</v>
      </c>
      <c r="D161" s="17">
        <f t="shared" si="21"/>
        <v>3013.8625641888907</v>
      </c>
      <c r="E161" s="17">
        <f t="shared" si="22"/>
        <v>0</v>
      </c>
      <c r="F161" s="17">
        <f t="shared" si="23"/>
        <v>0</v>
      </c>
      <c r="G161" s="17">
        <f t="shared" si="24"/>
        <v>0</v>
      </c>
      <c r="H161" s="17">
        <f t="shared" si="29"/>
        <v>0</v>
      </c>
      <c r="I161" s="17">
        <f t="shared" si="25"/>
        <v>0</v>
      </c>
      <c r="J161" s="17">
        <f>SUM($H$27:$H161)</f>
        <v>6166.3507702666875</v>
      </c>
      <c r="K161" s="16">
        <f t="shared" si="26"/>
        <v>0</v>
      </c>
    </row>
    <row r="162" spans="1:11" x14ac:dyDescent="0.25">
      <c r="A162" s="3">
        <f t="shared" si="27"/>
        <v>136</v>
      </c>
      <c r="B162" s="18">
        <f t="shared" si="20"/>
        <v>50021</v>
      </c>
      <c r="C162" s="17">
        <f t="shared" si="28"/>
        <v>0</v>
      </c>
      <c r="D162" s="17">
        <f t="shared" si="21"/>
        <v>3013.8625641888907</v>
      </c>
      <c r="E162" s="17">
        <f t="shared" si="22"/>
        <v>0</v>
      </c>
      <c r="F162" s="17">
        <f t="shared" si="23"/>
        <v>0</v>
      </c>
      <c r="G162" s="17">
        <f t="shared" si="24"/>
        <v>0</v>
      </c>
      <c r="H162" s="17">
        <f t="shared" si="29"/>
        <v>0</v>
      </c>
      <c r="I162" s="17">
        <f t="shared" si="25"/>
        <v>0</v>
      </c>
      <c r="J162" s="17">
        <f>SUM($H$27:$H162)</f>
        <v>6166.3507702666875</v>
      </c>
      <c r="K162" s="16">
        <f t="shared" si="26"/>
        <v>0</v>
      </c>
    </row>
    <row r="163" spans="1:11" x14ac:dyDescent="0.25">
      <c r="A163" s="3">
        <f t="shared" si="27"/>
        <v>137</v>
      </c>
      <c r="B163" s="18">
        <f t="shared" si="20"/>
        <v>50052</v>
      </c>
      <c r="C163" s="17">
        <f t="shared" si="28"/>
        <v>0</v>
      </c>
      <c r="D163" s="17">
        <f t="shared" si="21"/>
        <v>3013.8625641888907</v>
      </c>
      <c r="E163" s="17">
        <f t="shared" si="22"/>
        <v>0</v>
      </c>
      <c r="F163" s="17">
        <f t="shared" si="23"/>
        <v>0</v>
      </c>
      <c r="G163" s="17">
        <f t="shared" si="24"/>
        <v>0</v>
      </c>
      <c r="H163" s="17">
        <f t="shared" si="29"/>
        <v>0</v>
      </c>
      <c r="I163" s="17">
        <f t="shared" si="25"/>
        <v>0</v>
      </c>
      <c r="J163" s="17">
        <f>SUM($H$27:$H163)</f>
        <v>6166.3507702666875</v>
      </c>
      <c r="K163" s="16">
        <f t="shared" si="26"/>
        <v>0</v>
      </c>
    </row>
    <row r="164" spans="1:11" x14ac:dyDescent="0.25">
      <c r="A164" s="3">
        <f t="shared" si="27"/>
        <v>138</v>
      </c>
      <c r="B164" s="18">
        <f t="shared" si="20"/>
        <v>50083</v>
      </c>
      <c r="C164" s="17">
        <f t="shared" si="28"/>
        <v>0</v>
      </c>
      <c r="D164" s="17">
        <f t="shared" si="21"/>
        <v>3013.8625641888907</v>
      </c>
      <c r="E164" s="17">
        <f t="shared" si="22"/>
        <v>0</v>
      </c>
      <c r="F164" s="17">
        <f t="shared" si="23"/>
        <v>0</v>
      </c>
      <c r="G164" s="17">
        <f t="shared" si="24"/>
        <v>0</v>
      </c>
      <c r="H164" s="17">
        <f t="shared" si="29"/>
        <v>0</v>
      </c>
      <c r="I164" s="17">
        <f t="shared" si="25"/>
        <v>0</v>
      </c>
      <c r="J164" s="17">
        <f>SUM($H$27:$H164)</f>
        <v>6166.3507702666875</v>
      </c>
      <c r="K164" s="16">
        <f t="shared" si="26"/>
        <v>0</v>
      </c>
    </row>
    <row r="165" spans="1:11" x14ac:dyDescent="0.25">
      <c r="A165" s="3">
        <f t="shared" si="27"/>
        <v>139</v>
      </c>
      <c r="B165" s="18">
        <f t="shared" si="20"/>
        <v>50111</v>
      </c>
      <c r="C165" s="17">
        <f t="shared" si="28"/>
        <v>0</v>
      </c>
      <c r="D165" s="17">
        <f t="shared" si="21"/>
        <v>3013.8625641888907</v>
      </c>
      <c r="E165" s="17">
        <f t="shared" si="22"/>
        <v>0</v>
      </c>
      <c r="F165" s="17">
        <f t="shared" si="23"/>
        <v>0</v>
      </c>
      <c r="G165" s="17">
        <f t="shared" si="24"/>
        <v>0</v>
      </c>
      <c r="H165" s="17">
        <f t="shared" si="29"/>
        <v>0</v>
      </c>
      <c r="I165" s="17">
        <f t="shared" si="25"/>
        <v>0</v>
      </c>
      <c r="J165" s="17">
        <f>SUM($H$27:$H165)</f>
        <v>6166.3507702666875</v>
      </c>
      <c r="K165" s="16">
        <f t="shared" si="26"/>
        <v>0</v>
      </c>
    </row>
    <row r="166" spans="1:11" x14ac:dyDescent="0.25">
      <c r="A166" s="3">
        <f t="shared" si="27"/>
        <v>140</v>
      </c>
      <c r="B166" s="18">
        <f t="shared" si="20"/>
        <v>50142</v>
      </c>
      <c r="C166" s="17">
        <f t="shared" si="28"/>
        <v>0</v>
      </c>
      <c r="D166" s="17">
        <f t="shared" si="21"/>
        <v>3013.8625641888907</v>
      </c>
      <c r="E166" s="17">
        <f t="shared" si="22"/>
        <v>0</v>
      </c>
      <c r="F166" s="17">
        <f t="shared" si="23"/>
        <v>0</v>
      </c>
      <c r="G166" s="17">
        <f t="shared" si="24"/>
        <v>0</v>
      </c>
      <c r="H166" s="17">
        <f t="shared" si="29"/>
        <v>0</v>
      </c>
      <c r="I166" s="17">
        <f t="shared" si="25"/>
        <v>0</v>
      </c>
      <c r="J166" s="17">
        <f>SUM($H$27:$H166)</f>
        <v>6166.3507702666875</v>
      </c>
      <c r="K166" s="16">
        <f t="shared" si="26"/>
        <v>0</v>
      </c>
    </row>
    <row r="167" spans="1:11" x14ac:dyDescent="0.25">
      <c r="A167" s="3">
        <f t="shared" si="27"/>
        <v>141</v>
      </c>
      <c r="B167" s="18">
        <f t="shared" si="20"/>
        <v>50172</v>
      </c>
      <c r="C167" s="17">
        <f t="shared" si="28"/>
        <v>0</v>
      </c>
      <c r="D167" s="17">
        <f t="shared" si="21"/>
        <v>3013.8625641888907</v>
      </c>
      <c r="E167" s="17">
        <f t="shared" si="22"/>
        <v>0</v>
      </c>
      <c r="F167" s="17">
        <f t="shared" si="23"/>
        <v>0</v>
      </c>
      <c r="G167" s="17">
        <f t="shared" si="24"/>
        <v>0</v>
      </c>
      <c r="H167" s="17">
        <f t="shared" si="29"/>
        <v>0</v>
      </c>
      <c r="I167" s="17">
        <f t="shared" si="25"/>
        <v>0</v>
      </c>
      <c r="J167" s="17">
        <f>SUM($H$27:$H167)</f>
        <v>6166.3507702666875</v>
      </c>
      <c r="K167" s="16">
        <f t="shared" si="26"/>
        <v>0</v>
      </c>
    </row>
    <row r="168" spans="1:11" x14ac:dyDescent="0.25">
      <c r="A168" s="3">
        <f t="shared" si="27"/>
        <v>142</v>
      </c>
      <c r="B168" s="18">
        <f t="shared" si="20"/>
        <v>50203</v>
      </c>
      <c r="C168" s="17">
        <f t="shared" si="28"/>
        <v>0</v>
      </c>
      <c r="D168" s="17">
        <f t="shared" si="21"/>
        <v>3013.8625641888907</v>
      </c>
      <c r="E168" s="17">
        <f t="shared" si="22"/>
        <v>0</v>
      </c>
      <c r="F168" s="17">
        <f t="shared" si="23"/>
        <v>0</v>
      </c>
      <c r="G168" s="17">
        <f t="shared" si="24"/>
        <v>0</v>
      </c>
      <c r="H168" s="17">
        <f t="shared" si="29"/>
        <v>0</v>
      </c>
      <c r="I168" s="17">
        <f t="shared" si="25"/>
        <v>0</v>
      </c>
      <c r="J168" s="17">
        <f>SUM($H$27:$H168)</f>
        <v>6166.3507702666875</v>
      </c>
      <c r="K168" s="16">
        <f t="shared" si="26"/>
        <v>0</v>
      </c>
    </row>
    <row r="169" spans="1:11" x14ac:dyDescent="0.25">
      <c r="A169" s="3">
        <f t="shared" si="27"/>
        <v>143</v>
      </c>
      <c r="B169" s="18">
        <f t="shared" si="20"/>
        <v>50233</v>
      </c>
      <c r="C169" s="17">
        <f t="shared" si="28"/>
        <v>0</v>
      </c>
      <c r="D169" s="17">
        <f t="shared" si="21"/>
        <v>3013.8625641888907</v>
      </c>
      <c r="E169" s="17">
        <f t="shared" si="22"/>
        <v>0</v>
      </c>
      <c r="F169" s="17">
        <f t="shared" si="23"/>
        <v>0</v>
      </c>
      <c r="G169" s="17">
        <f t="shared" si="24"/>
        <v>0</v>
      </c>
      <c r="H169" s="17">
        <f t="shared" si="29"/>
        <v>0</v>
      </c>
      <c r="I169" s="17">
        <f t="shared" si="25"/>
        <v>0</v>
      </c>
      <c r="J169" s="17">
        <f>SUM($H$27:$H169)</f>
        <v>6166.3507702666875</v>
      </c>
      <c r="K169" s="16">
        <f t="shared" si="26"/>
        <v>0</v>
      </c>
    </row>
    <row r="170" spans="1:11" x14ac:dyDescent="0.25">
      <c r="A170" s="3">
        <f t="shared" si="27"/>
        <v>144</v>
      </c>
      <c r="B170" s="18">
        <f t="shared" si="20"/>
        <v>50264</v>
      </c>
      <c r="C170" s="17">
        <f t="shared" si="28"/>
        <v>0</v>
      </c>
      <c r="D170" s="17">
        <f t="shared" si="21"/>
        <v>3013.8625641888907</v>
      </c>
      <c r="E170" s="17">
        <f t="shared" si="22"/>
        <v>0</v>
      </c>
      <c r="F170" s="17">
        <f t="shared" si="23"/>
        <v>0</v>
      </c>
      <c r="G170" s="17">
        <f t="shared" si="24"/>
        <v>0</v>
      </c>
      <c r="H170" s="17">
        <f t="shared" si="29"/>
        <v>0</v>
      </c>
      <c r="I170" s="17">
        <f t="shared" si="25"/>
        <v>0</v>
      </c>
      <c r="J170" s="17">
        <f>SUM($H$27:$H170)</f>
        <v>6166.3507702666875</v>
      </c>
      <c r="K170" s="16">
        <f t="shared" si="26"/>
        <v>0</v>
      </c>
    </row>
    <row r="171" spans="1:11" x14ac:dyDescent="0.25">
      <c r="A171" s="3">
        <f t="shared" si="27"/>
        <v>145</v>
      </c>
      <c r="B171" s="18">
        <f t="shared" si="20"/>
        <v>50295</v>
      </c>
      <c r="C171" s="17">
        <f t="shared" si="28"/>
        <v>0</v>
      </c>
      <c r="D171" s="17">
        <f t="shared" si="21"/>
        <v>3013.8625641888907</v>
      </c>
      <c r="E171" s="17">
        <f t="shared" si="22"/>
        <v>0</v>
      </c>
      <c r="F171" s="17">
        <f t="shared" si="23"/>
        <v>0</v>
      </c>
      <c r="G171" s="17">
        <f t="shared" si="24"/>
        <v>0</v>
      </c>
      <c r="H171" s="17">
        <f t="shared" si="29"/>
        <v>0</v>
      </c>
      <c r="I171" s="17">
        <f t="shared" si="25"/>
        <v>0</v>
      </c>
      <c r="J171" s="17">
        <f>SUM($H$27:$H171)</f>
        <v>6166.3507702666875</v>
      </c>
      <c r="K171" s="16">
        <f t="shared" si="26"/>
        <v>0</v>
      </c>
    </row>
    <row r="172" spans="1:11" x14ac:dyDescent="0.25">
      <c r="A172" s="3">
        <f t="shared" si="27"/>
        <v>146</v>
      </c>
      <c r="B172" s="18">
        <f t="shared" si="20"/>
        <v>50325</v>
      </c>
      <c r="C172" s="17">
        <f t="shared" si="28"/>
        <v>0</v>
      </c>
      <c r="D172" s="17">
        <f t="shared" si="21"/>
        <v>3013.8625641888907</v>
      </c>
      <c r="E172" s="17">
        <f t="shared" si="22"/>
        <v>0</v>
      </c>
      <c r="F172" s="17">
        <f t="shared" si="23"/>
        <v>0</v>
      </c>
      <c r="G172" s="17">
        <f t="shared" si="24"/>
        <v>0</v>
      </c>
      <c r="H172" s="17">
        <f t="shared" si="29"/>
        <v>0</v>
      </c>
      <c r="I172" s="17">
        <f t="shared" si="25"/>
        <v>0</v>
      </c>
      <c r="J172" s="17">
        <f>SUM($H$27:$H172)</f>
        <v>6166.3507702666875</v>
      </c>
      <c r="K172" s="16">
        <f t="shared" si="26"/>
        <v>0</v>
      </c>
    </row>
    <row r="173" spans="1:11" x14ac:dyDescent="0.25">
      <c r="A173" s="3">
        <f t="shared" si="27"/>
        <v>147</v>
      </c>
      <c r="B173" s="18">
        <f t="shared" si="20"/>
        <v>50356</v>
      </c>
      <c r="C173" s="17">
        <f t="shared" si="28"/>
        <v>0</v>
      </c>
      <c r="D173" s="17">
        <f t="shared" si="21"/>
        <v>3013.8625641888907</v>
      </c>
      <c r="E173" s="17">
        <f t="shared" si="22"/>
        <v>0</v>
      </c>
      <c r="F173" s="17">
        <f t="shared" si="23"/>
        <v>0</v>
      </c>
      <c r="G173" s="17">
        <f t="shared" si="24"/>
        <v>0</v>
      </c>
      <c r="H173" s="17">
        <f t="shared" si="29"/>
        <v>0</v>
      </c>
      <c r="I173" s="17">
        <f t="shared" si="25"/>
        <v>0</v>
      </c>
      <c r="J173" s="17">
        <f>SUM($H$27:$H173)</f>
        <v>6166.3507702666875</v>
      </c>
      <c r="K173" s="16">
        <f t="shared" si="26"/>
        <v>0</v>
      </c>
    </row>
    <row r="174" spans="1:11" x14ac:dyDescent="0.25">
      <c r="A174" s="3">
        <f t="shared" si="27"/>
        <v>148</v>
      </c>
      <c r="B174" s="18">
        <f t="shared" si="20"/>
        <v>50386</v>
      </c>
      <c r="C174" s="17">
        <f t="shared" si="28"/>
        <v>0</v>
      </c>
      <c r="D174" s="17">
        <f t="shared" si="21"/>
        <v>3013.8625641888907</v>
      </c>
      <c r="E174" s="17">
        <f t="shared" si="22"/>
        <v>0</v>
      </c>
      <c r="F174" s="17">
        <f t="shared" si="23"/>
        <v>0</v>
      </c>
      <c r="G174" s="17">
        <f t="shared" si="24"/>
        <v>0</v>
      </c>
      <c r="H174" s="17">
        <f t="shared" si="29"/>
        <v>0</v>
      </c>
      <c r="I174" s="17">
        <f t="shared" si="25"/>
        <v>0</v>
      </c>
      <c r="J174" s="17">
        <f>SUM($H$27:$H174)</f>
        <v>6166.3507702666875</v>
      </c>
      <c r="K174" s="16">
        <f t="shared" si="26"/>
        <v>0</v>
      </c>
    </row>
    <row r="175" spans="1:11" x14ac:dyDescent="0.25">
      <c r="A175" s="3">
        <f t="shared" si="27"/>
        <v>149</v>
      </c>
      <c r="B175" s="18">
        <f t="shared" si="20"/>
        <v>50417</v>
      </c>
      <c r="C175" s="17">
        <f t="shared" si="28"/>
        <v>0</v>
      </c>
      <c r="D175" s="17">
        <f t="shared" si="21"/>
        <v>3013.8625641888907</v>
      </c>
      <c r="E175" s="17">
        <f t="shared" si="22"/>
        <v>0</v>
      </c>
      <c r="F175" s="17">
        <f t="shared" si="23"/>
        <v>0</v>
      </c>
      <c r="G175" s="17">
        <f t="shared" si="24"/>
        <v>0</v>
      </c>
      <c r="H175" s="17">
        <f t="shared" si="29"/>
        <v>0</v>
      </c>
      <c r="I175" s="17">
        <f t="shared" si="25"/>
        <v>0</v>
      </c>
      <c r="J175" s="17">
        <f>SUM($H$27:$H175)</f>
        <v>6166.3507702666875</v>
      </c>
      <c r="K175" s="16">
        <f t="shared" si="26"/>
        <v>0</v>
      </c>
    </row>
    <row r="176" spans="1:11" x14ac:dyDescent="0.25">
      <c r="A176" s="3">
        <f t="shared" si="27"/>
        <v>150</v>
      </c>
      <c r="B176" s="18">
        <f t="shared" si="20"/>
        <v>50448</v>
      </c>
      <c r="C176" s="17">
        <f t="shared" si="28"/>
        <v>0</v>
      </c>
      <c r="D176" s="17">
        <f t="shared" si="21"/>
        <v>3013.8625641888907</v>
      </c>
      <c r="E176" s="17">
        <f t="shared" si="22"/>
        <v>0</v>
      </c>
      <c r="F176" s="17">
        <f t="shared" si="23"/>
        <v>0</v>
      </c>
      <c r="G176" s="17">
        <f t="shared" si="24"/>
        <v>0</v>
      </c>
      <c r="H176" s="17">
        <f t="shared" si="29"/>
        <v>0</v>
      </c>
      <c r="I176" s="17">
        <f t="shared" si="25"/>
        <v>0</v>
      </c>
      <c r="J176" s="17">
        <f>SUM($H$27:$H176)</f>
        <v>6166.3507702666875</v>
      </c>
      <c r="K176" s="16">
        <f t="shared" si="26"/>
        <v>0</v>
      </c>
    </row>
    <row r="177" spans="1:11" x14ac:dyDescent="0.25">
      <c r="A177" s="3">
        <f t="shared" si="27"/>
        <v>151</v>
      </c>
      <c r="B177" s="18">
        <f t="shared" si="20"/>
        <v>50476</v>
      </c>
      <c r="C177" s="17">
        <f t="shared" si="28"/>
        <v>0</v>
      </c>
      <c r="D177" s="17">
        <f t="shared" si="21"/>
        <v>3013.8625641888907</v>
      </c>
      <c r="E177" s="17">
        <f t="shared" si="22"/>
        <v>0</v>
      </c>
      <c r="F177" s="17">
        <f t="shared" si="23"/>
        <v>0</v>
      </c>
      <c r="G177" s="17">
        <f t="shared" si="24"/>
        <v>0</v>
      </c>
      <c r="H177" s="17">
        <f t="shared" si="29"/>
        <v>0</v>
      </c>
      <c r="I177" s="17">
        <f t="shared" si="25"/>
        <v>0</v>
      </c>
      <c r="J177" s="17">
        <f>SUM($H$27:$H177)</f>
        <v>6166.3507702666875</v>
      </c>
      <c r="K177" s="16">
        <f t="shared" si="26"/>
        <v>0</v>
      </c>
    </row>
    <row r="178" spans="1:11" x14ac:dyDescent="0.25">
      <c r="A178" s="3">
        <f t="shared" si="27"/>
        <v>152</v>
      </c>
      <c r="B178" s="18">
        <f t="shared" si="20"/>
        <v>50507</v>
      </c>
      <c r="C178" s="17">
        <f t="shared" si="28"/>
        <v>0</v>
      </c>
      <c r="D178" s="17">
        <f t="shared" si="21"/>
        <v>3013.8625641888907</v>
      </c>
      <c r="E178" s="17">
        <f t="shared" si="22"/>
        <v>0</v>
      </c>
      <c r="F178" s="17">
        <f t="shared" si="23"/>
        <v>0</v>
      </c>
      <c r="G178" s="17">
        <f t="shared" si="24"/>
        <v>0</v>
      </c>
      <c r="H178" s="17">
        <f t="shared" si="29"/>
        <v>0</v>
      </c>
      <c r="I178" s="17">
        <f t="shared" si="25"/>
        <v>0</v>
      </c>
      <c r="J178" s="17">
        <f>SUM($H$27:$H178)</f>
        <v>6166.3507702666875</v>
      </c>
      <c r="K178" s="16">
        <f t="shared" si="26"/>
        <v>0</v>
      </c>
    </row>
    <row r="179" spans="1:11" x14ac:dyDescent="0.25">
      <c r="A179" s="3">
        <f t="shared" si="27"/>
        <v>153</v>
      </c>
      <c r="B179" s="18">
        <f t="shared" si="20"/>
        <v>50537</v>
      </c>
      <c r="C179" s="17">
        <f t="shared" si="28"/>
        <v>0</v>
      </c>
      <c r="D179" s="17">
        <f t="shared" si="21"/>
        <v>3013.8625641888907</v>
      </c>
      <c r="E179" s="17">
        <f t="shared" si="22"/>
        <v>0</v>
      </c>
      <c r="F179" s="17">
        <f t="shared" si="23"/>
        <v>0</v>
      </c>
      <c r="G179" s="17">
        <f t="shared" si="24"/>
        <v>0</v>
      </c>
      <c r="H179" s="17">
        <f t="shared" si="29"/>
        <v>0</v>
      </c>
      <c r="I179" s="17">
        <f t="shared" si="25"/>
        <v>0</v>
      </c>
      <c r="J179" s="17">
        <f>SUM($H$27:$H179)</f>
        <v>6166.3507702666875</v>
      </c>
      <c r="K179" s="16">
        <f t="shared" si="26"/>
        <v>0</v>
      </c>
    </row>
    <row r="180" spans="1:11" x14ac:dyDescent="0.25">
      <c r="A180" s="3">
        <f t="shared" si="27"/>
        <v>154</v>
      </c>
      <c r="B180" s="18">
        <f t="shared" si="20"/>
        <v>50568</v>
      </c>
      <c r="C180" s="17">
        <f t="shared" si="28"/>
        <v>0</v>
      </c>
      <c r="D180" s="17">
        <f t="shared" si="21"/>
        <v>3013.8625641888907</v>
      </c>
      <c r="E180" s="17">
        <f t="shared" si="22"/>
        <v>0</v>
      </c>
      <c r="F180" s="17">
        <f t="shared" si="23"/>
        <v>0</v>
      </c>
      <c r="G180" s="17">
        <f t="shared" si="24"/>
        <v>0</v>
      </c>
      <c r="H180" s="17">
        <f t="shared" si="29"/>
        <v>0</v>
      </c>
      <c r="I180" s="17">
        <f t="shared" si="25"/>
        <v>0</v>
      </c>
      <c r="J180" s="17">
        <f>SUM($H$27:$H180)</f>
        <v>6166.3507702666875</v>
      </c>
      <c r="K180" s="16">
        <f t="shared" si="26"/>
        <v>0</v>
      </c>
    </row>
    <row r="181" spans="1:11" x14ac:dyDescent="0.25">
      <c r="A181" s="3">
        <f t="shared" si="27"/>
        <v>155</v>
      </c>
      <c r="B181" s="18">
        <f t="shared" si="20"/>
        <v>50598</v>
      </c>
      <c r="C181" s="17">
        <f t="shared" si="28"/>
        <v>0</v>
      </c>
      <c r="D181" s="17">
        <f t="shared" si="21"/>
        <v>3013.8625641888907</v>
      </c>
      <c r="E181" s="17">
        <f t="shared" si="22"/>
        <v>0</v>
      </c>
      <c r="F181" s="17">
        <f t="shared" si="23"/>
        <v>0</v>
      </c>
      <c r="G181" s="17">
        <f t="shared" si="24"/>
        <v>0</v>
      </c>
      <c r="H181" s="17">
        <f t="shared" si="29"/>
        <v>0</v>
      </c>
      <c r="I181" s="17">
        <f t="shared" si="25"/>
        <v>0</v>
      </c>
      <c r="J181" s="17">
        <f>SUM($H$27:$H181)</f>
        <v>6166.3507702666875</v>
      </c>
      <c r="K181" s="16">
        <f t="shared" si="26"/>
        <v>0</v>
      </c>
    </row>
    <row r="182" spans="1:11" x14ac:dyDescent="0.25">
      <c r="A182" s="3">
        <f t="shared" si="27"/>
        <v>156</v>
      </c>
      <c r="B182" s="18">
        <f t="shared" si="20"/>
        <v>50629</v>
      </c>
      <c r="C182" s="17">
        <f t="shared" si="28"/>
        <v>0</v>
      </c>
      <c r="D182" s="17">
        <f t="shared" si="21"/>
        <v>3013.8625641888907</v>
      </c>
      <c r="E182" s="17">
        <f t="shared" si="22"/>
        <v>0</v>
      </c>
      <c r="F182" s="17">
        <f t="shared" si="23"/>
        <v>0</v>
      </c>
      <c r="G182" s="17">
        <f t="shared" si="24"/>
        <v>0</v>
      </c>
      <c r="H182" s="17">
        <f t="shared" si="29"/>
        <v>0</v>
      </c>
      <c r="I182" s="17">
        <f t="shared" si="25"/>
        <v>0</v>
      </c>
      <c r="J182" s="17">
        <f>SUM($H$27:$H182)</f>
        <v>6166.3507702666875</v>
      </c>
      <c r="K182" s="16">
        <f t="shared" si="26"/>
        <v>0</v>
      </c>
    </row>
    <row r="183" spans="1:11" x14ac:dyDescent="0.25">
      <c r="A183" s="3">
        <f t="shared" si="27"/>
        <v>157</v>
      </c>
      <c r="B183" s="18">
        <f t="shared" si="20"/>
        <v>50660</v>
      </c>
      <c r="C183" s="17">
        <f t="shared" si="28"/>
        <v>0</v>
      </c>
      <c r="D183" s="17">
        <f t="shared" si="21"/>
        <v>3013.8625641888907</v>
      </c>
      <c r="E183" s="17">
        <f t="shared" si="22"/>
        <v>0</v>
      </c>
      <c r="F183" s="17">
        <f t="shared" si="23"/>
        <v>0</v>
      </c>
      <c r="G183" s="17">
        <f t="shared" si="24"/>
        <v>0</v>
      </c>
      <c r="H183" s="17">
        <f t="shared" si="29"/>
        <v>0</v>
      </c>
      <c r="I183" s="17">
        <f t="shared" si="25"/>
        <v>0</v>
      </c>
      <c r="J183" s="17">
        <f>SUM($H$27:$H183)</f>
        <v>6166.3507702666875</v>
      </c>
      <c r="K183" s="16">
        <f t="shared" si="26"/>
        <v>0</v>
      </c>
    </row>
    <row r="184" spans="1:11" x14ac:dyDescent="0.25">
      <c r="A184" s="3">
        <f t="shared" si="27"/>
        <v>158</v>
      </c>
      <c r="B184" s="18">
        <f t="shared" si="20"/>
        <v>50690</v>
      </c>
      <c r="C184" s="17">
        <f t="shared" si="28"/>
        <v>0</v>
      </c>
      <c r="D184" s="17">
        <f t="shared" si="21"/>
        <v>3013.8625641888907</v>
      </c>
      <c r="E184" s="17">
        <f t="shared" si="22"/>
        <v>0</v>
      </c>
      <c r="F184" s="17">
        <f t="shared" si="23"/>
        <v>0</v>
      </c>
      <c r="G184" s="17">
        <f t="shared" si="24"/>
        <v>0</v>
      </c>
      <c r="H184" s="17">
        <f t="shared" si="29"/>
        <v>0</v>
      </c>
      <c r="I184" s="17">
        <f t="shared" si="25"/>
        <v>0</v>
      </c>
      <c r="J184" s="17">
        <f>SUM($H$27:$H184)</f>
        <v>6166.3507702666875</v>
      </c>
      <c r="K184" s="16">
        <f t="shared" si="26"/>
        <v>0</v>
      </c>
    </row>
    <row r="185" spans="1:11" x14ac:dyDescent="0.25">
      <c r="A185" s="3">
        <f t="shared" si="27"/>
        <v>159</v>
      </c>
      <c r="B185" s="18">
        <f t="shared" si="20"/>
        <v>50721</v>
      </c>
      <c r="C185" s="17">
        <f t="shared" si="28"/>
        <v>0</v>
      </c>
      <c r="D185" s="17">
        <f t="shared" si="21"/>
        <v>3013.8625641888907</v>
      </c>
      <c r="E185" s="17">
        <f t="shared" si="22"/>
        <v>0</v>
      </c>
      <c r="F185" s="17">
        <f t="shared" si="23"/>
        <v>0</v>
      </c>
      <c r="G185" s="17">
        <f t="shared" si="24"/>
        <v>0</v>
      </c>
      <c r="H185" s="17">
        <f t="shared" si="29"/>
        <v>0</v>
      </c>
      <c r="I185" s="17">
        <f t="shared" si="25"/>
        <v>0</v>
      </c>
      <c r="J185" s="17">
        <f>SUM($H$27:$H185)</f>
        <v>6166.3507702666875</v>
      </c>
      <c r="K185" s="16">
        <f t="shared" si="26"/>
        <v>0</v>
      </c>
    </row>
    <row r="186" spans="1:11" x14ac:dyDescent="0.25">
      <c r="A186" s="3">
        <f t="shared" si="27"/>
        <v>160</v>
      </c>
      <c r="B186" s="18">
        <f t="shared" si="20"/>
        <v>50751</v>
      </c>
      <c r="C186" s="17">
        <f t="shared" si="28"/>
        <v>0</v>
      </c>
      <c r="D186" s="17">
        <f t="shared" si="21"/>
        <v>3013.8625641888907</v>
      </c>
      <c r="E186" s="17">
        <f t="shared" si="22"/>
        <v>0</v>
      </c>
      <c r="F186" s="17">
        <f t="shared" si="23"/>
        <v>0</v>
      </c>
      <c r="G186" s="17">
        <f t="shared" si="24"/>
        <v>0</v>
      </c>
      <c r="H186" s="17">
        <f t="shared" si="29"/>
        <v>0</v>
      </c>
      <c r="I186" s="17">
        <f t="shared" si="25"/>
        <v>0</v>
      </c>
      <c r="J186" s="17">
        <f>SUM($H$27:$H186)</f>
        <v>6166.3507702666875</v>
      </c>
      <c r="K186" s="16">
        <f t="shared" si="26"/>
        <v>0</v>
      </c>
    </row>
    <row r="187" spans="1:11" x14ac:dyDescent="0.25">
      <c r="A187" s="3">
        <f t="shared" si="27"/>
        <v>161</v>
      </c>
      <c r="B187" s="18">
        <f t="shared" si="20"/>
        <v>50782</v>
      </c>
      <c r="C187" s="17">
        <f t="shared" si="28"/>
        <v>0</v>
      </c>
      <c r="D187" s="17">
        <f t="shared" si="21"/>
        <v>3013.8625641888907</v>
      </c>
      <c r="E187" s="17">
        <f t="shared" si="22"/>
        <v>0</v>
      </c>
      <c r="F187" s="17">
        <f t="shared" si="23"/>
        <v>0</v>
      </c>
      <c r="G187" s="17">
        <f t="shared" si="24"/>
        <v>0</v>
      </c>
      <c r="H187" s="17">
        <f t="shared" si="29"/>
        <v>0</v>
      </c>
      <c r="I187" s="17">
        <f t="shared" si="25"/>
        <v>0</v>
      </c>
      <c r="J187" s="17">
        <f>SUM($H$27:$H187)</f>
        <v>6166.3507702666875</v>
      </c>
      <c r="K187" s="16">
        <f t="shared" si="26"/>
        <v>0</v>
      </c>
    </row>
    <row r="188" spans="1:11" x14ac:dyDescent="0.25">
      <c r="A188" s="3">
        <f t="shared" si="27"/>
        <v>162</v>
      </c>
      <c r="B188" s="18">
        <f t="shared" si="20"/>
        <v>50813</v>
      </c>
      <c r="C188" s="17">
        <f t="shared" si="28"/>
        <v>0</v>
      </c>
      <c r="D188" s="17">
        <f t="shared" si="21"/>
        <v>3013.8625641888907</v>
      </c>
      <c r="E188" s="17">
        <f t="shared" si="22"/>
        <v>0</v>
      </c>
      <c r="F188" s="17">
        <f t="shared" si="23"/>
        <v>0</v>
      </c>
      <c r="G188" s="17">
        <f t="shared" si="24"/>
        <v>0</v>
      </c>
      <c r="H188" s="17">
        <f t="shared" si="29"/>
        <v>0</v>
      </c>
      <c r="I188" s="17">
        <f t="shared" si="25"/>
        <v>0</v>
      </c>
      <c r="J188" s="17">
        <f>SUM($H$27:$H188)</f>
        <v>6166.3507702666875</v>
      </c>
      <c r="K188" s="16">
        <f t="shared" si="26"/>
        <v>0</v>
      </c>
    </row>
    <row r="189" spans="1:11" x14ac:dyDescent="0.25">
      <c r="A189" s="3">
        <f t="shared" si="27"/>
        <v>163</v>
      </c>
      <c r="B189" s="18">
        <f t="shared" si="20"/>
        <v>50841</v>
      </c>
      <c r="C189" s="17">
        <f t="shared" si="28"/>
        <v>0</v>
      </c>
      <c r="D189" s="17">
        <f t="shared" si="21"/>
        <v>3013.8625641888907</v>
      </c>
      <c r="E189" s="17">
        <f t="shared" si="22"/>
        <v>0</v>
      </c>
      <c r="F189" s="17">
        <f t="shared" si="23"/>
        <v>0</v>
      </c>
      <c r="G189" s="17">
        <f t="shared" si="24"/>
        <v>0</v>
      </c>
      <c r="H189" s="17">
        <f t="shared" si="29"/>
        <v>0</v>
      </c>
      <c r="I189" s="17">
        <f t="shared" si="25"/>
        <v>0</v>
      </c>
      <c r="J189" s="17">
        <f>SUM($H$27:$H189)</f>
        <v>6166.3507702666875</v>
      </c>
      <c r="K189" s="16">
        <f t="shared" si="26"/>
        <v>0</v>
      </c>
    </row>
    <row r="190" spans="1:11" x14ac:dyDescent="0.25">
      <c r="A190" s="3">
        <f t="shared" si="27"/>
        <v>164</v>
      </c>
      <c r="B190" s="18">
        <f t="shared" si="20"/>
        <v>50872</v>
      </c>
      <c r="C190" s="17">
        <f t="shared" si="28"/>
        <v>0</v>
      </c>
      <c r="D190" s="17">
        <f t="shared" si="21"/>
        <v>3013.8625641888907</v>
      </c>
      <c r="E190" s="17">
        <f t="shared" si="22"/>
        <v>0</v>
      </c>
      <c r="F190" s="17">
        <f t="shared" si="23"/>
        <v>0</v>
      </c>
      <c r="G190" s="17">
        <f t="shared" si="24"/>
        <v>0</v>
      </c>
      <c r="H190" s="17">
        <f t="shared" si="29"/>
        <v>0</v>
      </c>
      <c r="I190" s="17">
        <f t="shared" si="25"/>
        <v>0</v>
      </c>
      <c r="J190" s="17">
        <f>SUM($H$27:$H190)</f>
        <v>6166.3507702666875</v>
      </c>
      <c r="K190" s="16">
        <f t="shared" si="26"/>
        <v>0</v>
      </c>
    </row>
    <row r="191" spans="1:11" x14ac:dyDescent="0.25">
      <c r="A191" s="3">
        <f t="shared" si="27"/>
        <v>165</v>
      </c>
      <c r="B191" s="18">
        <f t="shared" si="20"/>
        <v>50902</v>
      </c>
      <c r="C191" s="17">
        <f t="shared" si="28"/>
        <v>0</v>
      </c>
      <c r="D191" s="17">
        <f t="shared" si="21"/>
        <v>3013.8625641888907</v>
      </c>
      <c r="E191" s="17">
        <f t="shared" si="22"/>
        <v>0</v>
      </c>
      <c r="F191" s="17">
        <f t="shared" si="23"/>
        <v>0</v>
      </c>
      <c r="G191" s="17">
        <f t="shared" si="24"/>
        <v>0</v>
      </c>
      <c r="H191" s="17">
        <f t="shared" si="29"/>
        <v>0</v>
      </c>
      <c r="I191" s="17">
        <f t="shared" si="25"/>
        <v>0</v>
      </c>
      <c r="J191" s="17">
        <f>SUM($H$27:$H191)</f>
        <v>6166.3507702666875</v>
      </c>
      <c r="K191" s="16">
        <f t="shared" si="26"/>
        <v>0</v>
      </c>
    </row>
    <row r="192" spans="1:11" x14ac:dyDescent="0.25">
      <c r="A192" s="3">
        <f t="shared" si="27"/>
        <v>166</v>
      </c>
      <c r="B192" s="18">
        <f t="shared" si="20"/>
        <v>50933</v>
      </c>
      <c r="C192" s="17">
        <f t="shared" si="28"/>
        <v>0</v>
      </c>
      <c r="D192" s="17">
        <f t="shared" si="21"/>
        <v>3013.8625641888907</v>
      </c>
      <c r="E192" s="17">
        <f t="shared" si="22"/>
        <v>0</v>
      </c>
      <c r="F192" s="17">
        <f t="shared" si="23"/>
        <v>0</v>
      </c>
      <c r="G192" s="17">
        <f t="shared" si="24"/>
        <v>0</v>
      </c>
      <c r="H192" s="17">
        <f t="shared" si="29"/>
        <v>0</v>
      </c>
      <c r="I192" s="17">
        <f t="shared" si="25"/>
        <v>0</v>
      </c>
      <c r="J192" s="17">
        <f>SUM($H$27:$H192)</f>
        <v>6166.3507702666875</v>
      </c>
      <c r="K192" s="16">
        <f t="shared" si="26"/>
        <v>0</v>
      </c>
    </row>
    <row r="193" spans="1:11" x14ac:dyDescent="0.25">
      <c r="A193" s="3">
        <f t="shared" si="27"/>
        <v>167</v>
      </c>
      <c r="B193" s="18">
        <f t="shared" si="20"/>
        <v>50963</v>
      </c>
      <c r="C193" s="17">
        <f t="shared" si="28"/>
        <v>0</v>
      </c>
      <c r="D193" s="17">
        <f t="shared" si="21"/>
        <v>3013.8625641888907</v>
      </c>
      <c r="E193" s="17">
        <f t="shared" si="22"/>
        <v>0</v>
      </c>
      <c r="F193" s="17">
        <f t="shared" si="23"/>
        <v>0</v>
      </c>
      <c r="G193" s="17">
        <f t="shared" si="24"/>
        <v>0</v>
      </c>
      <c r="H193" s="17">
        <f t="shared" si="29"/>
        <v>0</v>
      </c>
      <c r="I193" s="17">
        <f t="shared" si="25"/>
        <v>0</v>
      </c>
      <c r="J193" s="17">
        <f>SUM($H$27:$H193)</f>
        <v>6166.3507702666875</v>
      </c>
      <c r="K193" s="16">
        <f t="shared" si="26"/>
        <v>0</v>
      </c>
    </row>
    <row r="194" spans="1:11" x14ac:dyDescent="0.25">
      <c r="A194" s="3">
        <f t="shared" si="27"/>
        <v>168</v>
      </c>
      <c r="B194" s="18">
        <f t="shared" si="20"/>
        <v>50994</v>
      </c>
      <c r="C194" s="17">
        <f t="shared" si="28"/>
        <v>0</v>
      </c>
      <c r="D194" s="17">
        <f t="shared" si="21"/>
        <v>3013.8625641888907</v>
      </c>
      <c r="E194" s="17">
        <f t="shared" si="22"/>
        <v>0</v>
      </c>
      <c r="F194" s="17">
        <f t="shared" si="23"/>
        <v>0</v>
      </c>
      <c r="G194" s="17">
        <f t="shared" si="24"/>
        <v>0</v>
      </c>
      <c r="H194" s="17">
        <f t="shared" si="29"/>
        <v>0</v>
      </c>
      <c r="I194" s="17">
        <f t="shared" si="25"/>
        <v>0</v>
      </c>
      <c r="J194" s="17">
        <f>SUM($H$27:$H194)</f>
        <v>6166.3507702666875</v>
      </c>
      <c r="K194" s="16">
        <f t="shared" si="26"/>
        <v>0</v>
      </c>
    </row>
    <row r="195" spans="1:11" x14ac:dyDescent="0.25">
      <c r="A195" s="3">
        <f t="shared" si="27"/>
        <v>169</v>
      </c>
      <c r="B195" s="18">
        <f t="shared" si="20"/>
        <v>51025</v>
      </c>
      <c r="C195" s="17">
        <f t="shared" si="28"/>
        <v>0</v>
      </c>
      <c r="D195" s="17">
        <f t="shared" si="21"/>
        <v>3013.8625641888907</v>
      </c>
      <c r="E195" s="17">
        <f t="shared" si="22"/>
        <v>0</v>
      </c>
      <c r="F195" s="17">
        <f t="shared" si="23"/>
        <v>0</v>
      </c>
      <c r="G195" s="17">
        <f t="shared" si="24"/>
        <v>0</v>
      </c>
      <c r="H195" s="17">
        <f t="shared" si="29"/>
        <v>0</v>
      </c>
      <c r="I195" s="17">
        <f t="shared" si="25"/>
        <v>0</v>
      </c>
      <c r="J195" s="17">
        <f>SUM($H$27:$H195)</f>
        <v>6166.3507702666875</v>
      </c>
      <c r="K195" s="16">
        <f t="shared" si="26"/>
        <v>0</v>
      </c>
    </row>
    <row r="196" spans="1:11" x14ac:dyDescent="0.25">
      <c r="A196" s="3">
        <f t="shared" si="27"/>
        <v>170</v>
      </c>
      <c r="B196" s="18">
        <f t="shared" si="20"/>
        <v>51055</v>
      </c>
      <c r="C196" s="17">
        <f t="shared" si="28"/>
        <v>0</v>
      </c>
      <c r="D196" s="17">
        <f t="shared" si="21"/>
        <v>3013.8625641888907</v>
      </c>
      <c r="E196" s="17">
        <f t="shared" si="22"/>
        <v>0</v>
      </c>
      <c r="F196" s="17">
        <f t="shared" si="23"/>
        <v>0</v>
      </c>
      <c r="G196" s="17">
        <f t="shared" si="24"/>
        <v>0</v>
      </c>
      <c r="H196" s="17">
        <f t="shared" si="29"/>
        <v>0</v>
      </c>
      <c r="I196" s="17">
        <f t="shared" si="25"/>
        <v>0</v>
      </c>
      <c r="J196" s="17">
        <f>SUM($H$27:$H196)</f>
        <v>6166.3507702666875</v>
      </c>
      <c r="K196" s="16">
        <f t="shared" si="26"/>
        <v>0</v>
      </c>
    </row>
    <row r="197" spans="1:11" x14ac:dyDescent="0.25">
      <c r="A197" s="3">
        <f t="shared" si="27"/>
        <v>171</v>
      </c>
      <c r="B197" s="18">
        <f t="shared" si="20"/>
        <v>51086</v>
      </c>
      <c r="C197" s="17">
        <f t="shared" si="28"/>
        <v>0</v>
      </c>
      <c r="D197" s="17">
        <f t="shared" si="21"/>
        <v>3013.8625641888907</v>
      </c>
      <c r="E197" s="17">
        <f t="shared" si="22"/>
        <v>0</v>
      </c>
      <c r="F197" s="17">
        <f t="shared" si="23"/>
        <v>0</v>
      </c>
      <c r="G197" s="17">
        <f t="shared" si="24"/>
        <v>0</v>
      </c>
      <c r="H197" s="17">
        <f t="shared" si="29"/>
        <v>0</v>
      </c>
      <c r="I197" s="17">
        <f t="shared" si="25"/>
        <v>0</v>
      </c>
      <c r="J197" s="17">
        <f>SUM($H$27:$H197)</f>
        <v>6166.3507702666875</v>
      </c>
      <c r="K197" s="16">
        <f t="shared" si="26"/>
        <v>0</v>
      </c>
    </row>
    <row r="198" spans="1:11" x14ac:dyDescent="0.25">
      <c r="A198" s="3">
        <f t="shared" si="27"/>
        <v>172</v>
      </c>
      <c r="B198" s="18">
        <f t="shared" si="20"/>
        <v>51116</v>
      </c>
      <c r="C198" s="17">
        <f t="shared" si="28"/>
        <v>0</v>
      </c>
      <c r="D198" s="17">
        <f t="shared" si="21"/>
        <v>3013.8625641888907</v>
      </c>
      <c r="E198" s="17">
        <f t="shared" si="22"/>
        <v>0</v>
      </c>
      <c r="F198" s="17">
        <f t="shared" si="23"/>
        <v>0</v>
      </c>
      <c r="G198" s="17">
        <f t="shared" si="24"/>
        <v>0</v>
      </c>
      <c r="H198" s="17">
        <f t="shared" si="29"/>
        <v>0</v>
      </c>
      <c r="I198" s="17">
        <f t="shared" si="25"/>
        <v>0</v>
      </c>
      <c r="J198" s="17">
        <f>SUM($H$27:$H198)</f>
        <v>6166.3507702666875</v>
      </c>
      <c r="K198" s="16">
        <f t="shared" si="26"/>
        <v>0</v>
      </c>
    </row>
    <row r="199" spans="1:11" x14ac:dyDescent="0.25">
      <c r="A199" s="3">
        <f t="shared" si="27"/>
        <v>173</v>
      </c>
      <c r="B199" s="18">
        <f t="shared" si="20"/>
        <v>51147</v>
      </c>
      <c r="C199" s="17">
        <f t="shared" si="28"/>
        <v>0</v>
      </c>
      <c r="D199" s="17">
        <f t="shared" si="21"/>
        <v>3013.8625641888907</v>
      </c>
      <c r="E199" s="17">
        <f t="shared" si="22"/>
        <v>0</v>
      </c>
      <c r="F199" s="17">
        <f t="shared" si="23"/>
        <v>0</v>
      </c>
      <c r="G199" s="17">
        <f t="shared" si="24"/>
        <v>0</v>
      </c>
      <c r="H199" s="17">
        <f t="shared" si="29"/>
        <v>0</v>
      </c>
      <c r="I199" s="17">
        <f t="shared" si="25"/>
        <v>0</v>
      </c>
      <c r="J199" s="17">
        <f>SUM($H$27:$H199)</f>
        <v>6166.3507702666875</v>
      </c>
      <c r="K199" s="16">
        <f t="shared" si="26"/>
        <v>0</v>
      </c>
    </row>
    <row r="200" spans="1:11" x14ac:dyDescent="0.25">
      <c r="A200" s="3">
        <f t="shared" si="27"/>
        <v>174</v>
      </c>
      <c r="B200" s="18">
        <f t="shared" si="20"/>
        <v>51178</v>
      </c>
      <c r="C200" s="17">
        <f t="shared" si="28"/>
        <v>0</v>
      </c>
      <c r="D200" s="17">
        <f t="shared" si="21"/>
        <v>3013.8625641888907</v>
      </c>
      <c r="E200" s="17">
        <f t="shared" si="22"/>
        <v>0</v>
      </c>
      <c r="F200" s="17">
        <f t="shared" si="23"/>
        <v>0</v>
      </c>
      <c r="G200" s="17">
        <f t="shared" si="24"/>
        <v>0</v>
      </c>
      <c r="H200" s="17">
        <f t="shared" si="29"/>
        <v>0</v>
      </c>
      <c r="I200" s="17">
        <f t="shared" si="25"/>
        <v>0</v>
      </c>
      <c r="J200" s="17">
        <f>SUM($H$27:$H200)</f>
        <v>6166.3507702666875</v>
      </c>
      <c r="K200" s="16">
        <f t="shared" si="26"/>
        <v>0</v>
      </c>
    </row>
    <row r="201" spans="1:11" x14ac:dyDescent="0.25">
      <c r="A201" s="3">
        <f t="shared" si="27"/>
        <v>175</v>
      </c>
      <c r="B201" s="18">
        <f t="shared" si="20"/>
        <v>51207</v>
      </c>
      <c r="C201" s="17">
        <f t="shared" si="28"/>
        <v>0</v>
      </c>
      <c r="D201" s="17">
        <f t="shared" si="21"/>
        <v>3013.8625641888907</v>
      </c>
      <c r="E201" s="17">
        <f t="shared" si="22"/>
        <v>0</v>
      </c>
      <c r="F201" s="17">
        <f t="shared" si="23"/>
        <v>0</v>
      </c>
      <c r="G201" s="17">
        <f t="shared" si="24"/>
        <v>0</v>
      </c>
      <c r="H201" s="17">
        <f t="shared" si="29"/>
        <v>0</v>
      </c>
      <c r="I201" s="17">
        <f t="shared" si="25"/>
        <v>0</v>
      </c>
      <c r="J201" s="17">
        <f>SUM($H$27:$H201)</f>
        <v>6166.3507702666875</v>
      </c>
      <c r="K201" s="16">
        <f t="shared" si="26"/>
        <v>0</v>
      </c>
    </row>
    <row r="202" spans="1:11" x14ac:dyDescent="0.25">
      <c r="A202" s="3">
        <f t="shared" si="27"/>
        <v>176</v>
      </c>
      <c r="B202" s="18">
        <f t="shared" si="20"/>
        <v>51238</v>
      </c>
      <c r="C202" s="17">
        <f t="shared" si="28"/>
        <v>0</v>
      </c>
      <c r="D202" s="17">
        <f t="shared" si="21"/>
        <v>3013.8625641888907</v>
      </c>
      <c r="E202" s="17">
        <f t="shared" si="22"/>
        <v>0</v>
      </c>
      <c r="F202" s="17">
        <f t="shared" si="23"/>
        <v>0</v>
      </c>
      <c r="G202" s="17">
        <f t="shared" si="24"/>
        <v>0</v>
      </c>
      <c r="H202" s="17">
        <f t="shared" si="29"/>
        <v>0</v>
      </c>
      <c r="I202" s="17">
        <f t="shared" si="25"/>
        <v>0</v>
      </c>
      <c r="J202" s="17">
        <f>SUM($H$27:$H202)</f>
        <v>6166.3507702666875</v>
      </c>
      <c r="K202" s="16">
        <f t="shared" si="26"/>
        <v>0</v>
      </c>
    </row>
    <row r="203" spans="1:11" x14ac:dyDescent="0.25">
      <c r="A203" s="3">
        <f t="shared" si="27"/>
        <v>177</v>
      </c>
      <c r="B203" s="18">
        <f t="shared" si="20"/>
        <v>51268</v>
      </c>
      <c r="C203" s="17">
        <f t="shared" si="28"/>
        <v>0</v>
      </c>
      <c r="D203" s="17">
        <f t="shared" si="21"/>
        <v>3013.8625641888907</v>
      </c>
      <c r="E203" s="17">
        <f t="shared" si="22"/>
        <v>0</v>
      </c>
      <c r="F203" s="17">
        <f t="shared" si="23"/>
        <v>0</v>
      </c>
      <c r="G203" s="17">
        <f t="shared" si="24"/>
        <v>0</v>
      </c>
      <c r="H203" s="17">
        <f t="shared" si="29"/>
        <v>0</v>
      </c>
      <c r="I203" s="17">
        <f t="shared" si="25"/>
        <v>0</v>
      </c>
      <c r="J203" s="17">
        <f>SUM($H$27:$H203)</f>
        <v>6166.3507702666875</v>
      </c>
      <c r="K203" s="16">
        <f t="shared" si="26"/>
        <v>0</v>
      </c>
    </row>
    <row r="204" spans="1:11" x14ac:dyDescent="0.25">
      <c r="A204" s="3">
        <f t="shared" si="27"/>
        <v>178</v>
      </c>
      <c r="B204" s="18">
        <f t="shared" si="20"/>
        <v>51299</v>
      </c>
      <c r="C204" s="17">
        <f t="shared" si="28"/>
        <v>0</v>
      </c>
      <c r="D204" s="17">
        <f t="shared" si="21"/>
        <v>3013.8625641888907</v>
      </c>
      <c r="E204" s="17">
        <f t="shared" si="22"/>
        <v>0</v>
      </c>
      <c r="F204" s="17">
        <f t="shared" si="23"/>
        <v>0</v>
      </c>
      <c r="G204" s="17">
        <f t="shared" si="24"/>
        <v>0</v>
      </c>
      <c r="H204" s="17">
        <f t="shared" si="29"/>
        <v>0</v>
      </c>
      <c r="I204" s="17">
        <f t="shared" si="25"/>
        <v>0</v>
      </c>
      <c r="J204" s="17">
        <f>SUM($H$27:$H204)</f>
        <v>6166.3507702666875</v>
      </c>
      <c r="K204" s="16">
        <f t="shared" si="26"/>
        <v>0</v>
      </c>
    </row>
    <row r="205" spans="1:11" x14ac:dyDescent="0.25">
      <c r="A205" s="3">
        <f t="shared" si="27"/>
        <v>179</v>
      </c>
      <c r="B205" s="18">
        <f t="shared" si="20"/>
        <v>51329</v>
      </c>
      <c r="C205" s="17">
        <f t="shared" si="28"/>
        <v>0</v>
      </c>
      <c r="D205" s="17">
        <f t="shared" si="21"/>
        <v>3013.8625641888907</v>
      </c>
      <c r="E205" s="17">
        <f t="shared" si="22"/>
        <v>0</v>
      </c>
      <c r="F205" s="17">
        <f t="shared" si="23"/>
        <v>0</v>
      </c>
      <c r="G205" s="17">
        <f t="shared" si="24"/>
        <v>0</v>
      </c>
      <c r="H205" s="17">
        <f t="shared" si="29"/>
        <v>0</v>
      </c>
      <c r="I205" s="17">
        <f t="shared" si="25"/>
        <v>0</v>
      </c>
      <c r="J205" s="17">
        <f>SUM($H$27:$H205)</f>
        <v>6166.3507702666875</v>
      </c>
      <c r="K205" s="16">
        <f t="shared" si="26"/>
        <v>0</v>
      </c>
    </row>
    <row r="206" spans="1:11" x14ac:dyDescent="0.25">
      <c r="A206" s="3">
        <f t="shared" si="27"/>
        <v>180</v>
      </c>
      <c r="B206" s="18">
        <f t="shared" si="20"/>
        <v>51360</v>
      </c>
      <c r="C206" s="17">
        <f t="shared" si="28"/>
        <v>0</v>
      </c>
      <c r="D206" s="17">
        <f t="shared" si="21"/>
        <v>3013.8625641888907</v>
      </c>
      <c r="E206" s="17">
        <f t="shared" si="22"/>
        <v>0</v>
      </c>
      <c r="F206" s="17">
        <f t="shared" si="23"/>
        <v>0</v>
      </c>
      <c r="G206" s="17">
        <f t="shared" si="24"/>
        <v>0</v>
      </c>
      <c r="H206" s="17">
        <f t="shared" si="29"/>
        <v>0</v>
      </c>
      <c r="I206" s="17">
        <f t="shared" si="25"/>
        <v>0</v>
      </c>
      <c r="J206" s="17">
        <f>SUM($H$27:$H206)</f>
        <v>6166.3507702666875</v>
      </c>
      <c r="K206" s="16">
        <f t="shared" si="26"/>
        <v>0</v>
      </c>
    </row>
    <row r="207" spans="1:11" x14ac:dyDescent="0.25">
      <c r="A207" s="3">
        <f t="shared" si="27"/>
        <v>181</v>
      </c>
      <c r="B207" s="18">
        <f t="shared" si="20"/>
        <v>51391</v>
      </c>
      <c r="C207" s="17">
        <f t="shared" si="28"/>
        <v>0</v>
      </c>
      <c r="D207" s="17">
        <f t="shared" si="21"/>
        <v>3013.8625641888907</v>
      </c>
      <c r="E207" s="17">
        <f t="shared" si="22"/>
        <v>0</v>
      </c>
      <c r="F207" s="17">
        <f t="shared" si="23"/>
        <v>0</v>
      </c>
      <c r="G207" s="17">
        <f t="shared" si="24"/>
        <v>0</v>
      </c>
      <c r="H207" s="17">
        <f t="shared" si="29"/>
        <v>0</v>
      </c>
      <c r="I207" s="17">
        <f t="shared" si="25"/>
        <v>0</v>
      </c>
      <c r="J207" s="17">
        <f>SUM($H$27:$H207)</f>
        <v>6166.3507702666875</v>
      </c>
      <c r="K207" s="16">
        <f t="shared" si="26"/>
        <v>0</v>
      </c>
    </row>
    <row r="208" spans="1:11" x14ac:dyDescent="0.25">
      <c r="A208" s="3">
        <f t="shared" si="27"/>
        <v>182</v>
      </c>
      <c r="B208" s="18">
        <f t="shared" si="20"/>
        <v>51421</v>
      </c>
      <c r="C208" s="17">
        <f t="shared" si="28"/>
        <v>0</v>
      </c>
      <c r="D208" s="17">
        <f t="shared" si="21"/>
        <v>3013.8625641888907</v>
      </c>
      <c r="E208" s="17">
        <f t="shared" si="22"/>
        <v>0</v>
      </c>
      <c r="F208" s="17">
        <f t="shared" si="23"/>
        <v>0</v>
      </c>
      <c r="G208" s="17">
        <f t="shared" si="24"/>
        <v>0</v>
      </c>
      <c r="H208" s="17">
        <f t="shared" si="29"/>
        <v>0</v>
      </c>
      <c r="I208" s="17">
        <f t="shared" si="25"/>
        <v>0</v>
      </c>
      <c r="J208" s="17">
        <f>SUM($H$27:$H208)</f>
        <v>6166.3507702666875</v>
      </c>
      <c r="K208" s="16">
        <f t="shared" si="26"/>
        <v>0</v>
      </c>
    </row>
    <row r="209" spans="1:11" x14ac:dyDescent="0.25">
      <c r="A209" s="3">
        <f t="shared" si="27"/>
        <v>183</v>
      </c>
      <c r="B209" s="18">
        <f t="shared" si="20"/>
        <v>51452</v>
      </c>
      <c r="C209" s="17">
        <f t="shared" si="28"/>
        <v>0</v>
      </c>
      <c r="D209" s="17">
        <f t="shared" si="21"/>
        <v>3013.8625641888907</v>
      </c>
      <c r="E209" s="17">
        <f t="shared" si="22"/>
        <v>0</v>
      </c>
      <c r="F209" s="17">
        <f t="shared" si="23"/>
        <v>0</v>
      </c>
      <c r="G209" s="17">
        <f t="shared" si="24"/>
        <v>0</v>
      </c>
      <c r="H209" s="17">
        <f t="shared" si="29"/>
        <v>0</v>
      </c>
      <c r="I209" s="17">
        <f t="shared" si="25"/>
        <v>0</v>
      </c>
      <c r="J209" s="17">
        <f>SUM($H$27:$H209)</f>
        <v>6166.3507702666875</v>
      </c>
      <c r="K209" s="16">
        <f t="shared" si="26"/>
        <v>0</v>
      </c>
    </row>
    <row r="210" spans="1:11" x14ac:dyDescent="0.25">
      <c r="A210" s="3">
        <f t="shared" si="27"/>
        <v>184</v>
      </c>
      <c r="B210" s="18">
        <f t="shared" si="20"/>
        <v>51482</v>
      </c>
      <c r="C210" s="17">
        <f t="shared" si="28"/>
        <v>0</v>
      </c>
      <c r="D210" s="17">
        <f t="shared" si="21"/>
        <v>3013.8625641888907</v>
      </c>
      <c r="E210" s="17">
        <f t="shared" si="22"/>
        <v>0</v>
      </c>
      <c r="F210" s="17">
        <f t="shared" si="23"/>
        <v>0</v>
      </c>
      <c r="G210" s="17">
        <f t="shared" si="24"/>
        <v>0</v>
      </c>
      <c r="H210" s="17">
        <f t="shared" si="29"/>
        <v>0</v>
      </c>
      <c r="I210" s="17">
        <f t="shared" si="25"/>
        <v>0</v>
      </c>
      <c r="J210" s="17">
        <f>SUM($H$27:$H210)</f>
        <v>6166.3507702666875</v>
      </c>
      <c r="K210" s="16">
        <f t="shared" si="26"/>
        <v>0</v>
      </c>
    </row>
    <row r="211" spans="1:11" x14ac:dyDescent="0.25">
      <c r="A211" s="3">
        <f t="shared" si="27"/>
        <v>185</v>
      </c>
      <c r="B211" s="18">
        <f t="shared" si="20"/>
        <v>51513</v>
      </c>
      <c r="C211" s="17">
        <f t="shared" si="28"/>
        <v>0</v>
      </c>
      <c r="D211" s="17">
        <f t="shared" si="21"/>
        <v>3013.8625641888907</v>
      </c>
      <c r="E211" s="17">
        <f t="shared" si="22"/>
        <v>0</v>
      </c>
      <c r="F211" s="17">
        <f t="shared" si="23"/>
        <v>0</v>
      </c>
      <c r="G211" s="17">
        <f t="shared" si="24"/>
        <v>0</v>
      </c>
      <c r="H211" s="17">
        <f t="shared" si="29"/>
        <v>0</v>
      </c>
      <c r="I211" s="17">
        <f t="shared" si="25"/>
        <v>0</v>
      </c>
      <c r="J211" s="17">
        <f>SUM($H$27:$H211)</f>
        <v>6166.3507702666875</v>
      </c>
      <c r="K211" s="16">
        <f t="shared" si="26"/>
        <v>0</v>
      </c>
    </row>
    <row r="212" spans="1:11" x14ac:dyDescent="0.25">
      <c r="A212" s="3">
        <f t="shared" si="27"/>
        <v>186</v>
      </c>
      <c r="B212" s="18">
        <f t="shared" si="20"/>
        <v>51544</v>
      </c>
      <c r="C212" s="17">
        <f t="shared" si="28"/>
        <v>0</v>
      </c>
      <c r="D212" s="17">
        <f t="shared" si="21"/>
        <v>3013.8625641888907</v>
      </c>
      <c r="E212" s="17">
        <f t="shared" si="22"/>
        <v>0</v>
      </c>
      <c r="F212" s="17">
        <f t="shared" si="23"/>
        <v>0</v>
      </c>
      <c r="G212" s="17">
        <f t="shared" si="24"/>
        <v>0</v>
      </c>
      <c r="H212" s="17">
        <f t="shared" si="29"/>
        <v>0</v>
      </c>
      <c r="I212" s="17">
        <f t="shared" si="25"/>
        <v>0</v>
      </c>
      <c r="J212" s="17">
        <f>SUM($H$27:$H212)</f>
        <v>6166.3507702666875</v>
      </c>
      <c r="K212" s="16">
        <f t="shared" si="26"/>
        <v>0</v>
      </c>
    </row>
    <row r="213" spans="1:11" x14ac:dyDescent="0.25">
      <c r="A213" s="3">
        <f t="shared" si="27"/>
        <v>187</v>
      </c>
      <c r="B213" s="18">
        <f t="shared" si="20"/>
        <v>51572</v>
      </c>
      <c r="C213" s="17">
        <f t="shared" si="28"/>
        <v>0</v>
      </c>
      <c r="D213" s="17">
        <f t="shared" si="21"/>
        <v>3013.8625641888907</v>
      </c>
      <c r="E213" s="17">
        <f t="shared" si="22"/>
        <v>0</v>
      </c>
      <c r="F213" s="17">
        <f t="shared" si="23"/>
        <v>0</v>
      </c>
      <c r="G213" s="17">
        <f t="shared" si="24"/>
        <v>0</v>
      </c>
      <c r="H213" s="17">
        <f t="shared" si="29"/>
        <v>0</v>
      </c>
      <c r="I213" s="17">
        <f t="shared" si="25"/>
        <v>0</v>
      </c>
      <c r="J213" s="17">
        <f>SUM($H$27:$H213)</f>
        <v>6166.3507702666875</v>
      </c>
      <c r="K213" s="16">
        <f t="shared" si="26"/>
        <v>0</v>
      </c>
    </row>
    <row r="214" spans="1:11" x14ac:dyDescent="0.25">
      <c r="A214" s="3">
        <f t="shared" si="27"/>
        <v>188</v>
      </c>
      <c r="B214" s="18">
        <f t="shared" si="20"/>
        <v>51603</v>
      </c>
      <c r="C214" s="17">
        <f t="shared" si="28"/>
        <v>0</v>
      </c>
      <c r="D214" s="17">
        <f t="shared" si="21"/>
        <v>3013.8625641888907</v>
      </c>
      <c r="E214" s="17">
        <f t="shared" si="22"/>
        <v>0</v>
      </c>
      <c r="F214" s="17">
        <f t="shared" si="23"/>
        <v>0</v>
      </c>
      <c r="G214" s="17">
        <f t="shared" si="24"/>
        <v>0</v>
      </c>
      <c r="H214" s="17">
        <f t="shared" si="29"/>
        <v>0</v>
      </c>
      <c r="I214" s="17">
        <f t="shared" si="25"/>
        <v>0</v>
      </c>
      <c r="J214" s="17">
        <f>SUM($H$27:$H214)</f>
        <v>6166.3507702666875</v>
      </c>
      <c r="K214" s="16">
        <f t="shared" si="26"/>
        <v>0</v>
      </c>
    </row>
    <row r="215" spans="1:11" x14ac:dyDescent="0.25">
      <c r="A215" s="3">
        <f t="shared" si="27"/>
        <v>189</v>
      </c>
      <c r="B215" s="18">
        <f t="shared" si="20"/>
        <v>51633</v>
      </c>
      <c r="C215" s="17">
        <f t="shared" si="28"/>
        <v>0</v>
      </c>
      <c r="D215" s="17">
        <f t="shared" si="21"/>
        <v>3013.8625641888907</v>
      </c>
      <c r="E215" s="17">
        <f t="shared" si="22"/>
        <v>0</v>
      </c>
      <c r="F215" s="17">
        <f t="shared" si="23"/>
        <v>0</v>
      </c>
      <c r="G215" s="17">
        <f t="shared" si="24"/>
        <v>0</v>
      </c>
      <c r="H215" s="17">
        <f t="shared" si="29"/>
        <v>0</v>
      </c>
      <c r="I215" s="17">
        <f t="shared" si="25"/>
        <v>0</v>
      </c>
      <c r="J215" s="17">
        <f>SUM($H$27:$H215)</f>
        <v>6166.3507702666875</v>
      </c>
      <c r="K215" s="16">
        <f t="shared" si="26"/>
        <v>0</v>
      </c>
    </row>
    <row r="216" spans="1:11" x14ac:dyDescent="0.25">
      <c r="A216" s="3">
        <f t="shared" si="27"/>
        <v>190</v>
      </c>
      <c r="B216" s="18">
        <f t="shared" si="20"/>
        <v>51664</v>
      </c>
      <c r="C216" s="17">
        <f t="shared" si="28"/>
        <v>0</v>
      </c>
      <c r="D216" s="17">
        <f t="shared" si="21"/>
        <v>3013.8625641888907</v>
      </c>
      <c r="E216" s="17">
        <f t="shared" si="22"/>
        <v>0</v>
      </c>
      <c r="F216" s="17">
        <f t="shared" si="23"/>
        <v>0</v>
      </c>
      <c r="G216" s="17">
        <f t="shared" si="24"/>
        <v>0</v>
      </c>
      <c r="H216" s="17">
        <f t="shared" si="29"/>
        <v>0</v>
      </c>
      <c r="I216" s="17">
        <f t="shared" si="25"/>
        <v>0</v>
      </c>
      <c r="J216" s="17">
        <f>SUM($H$27:$H216)</f>
        <v>6166.3507702666875</v>
      </c>
      <c r="K216" s="16">
        <f t="shared" si="26"/>
        <v>0</v>
      </c>
    </row>
    <row r="217" spans="1:11" x14ac:dyDescent="0.25">
      <c r="A217" s="3">
        <f t="shared" si="27"/>
        <v>191</v>
      </c>
      <c r="B217" s="18">
        <f t="shared" si="20"/>
        <v>51694</v>
      </c>
      <c r="C217" s="17">
        <f t="shared" si="28"/>
        <v>0</v>
      </c>
      <c r="D217" s="17">
        <f t="shared" si="21"/>
        <v>3013.8625641888907</v>
      </c>
      <c r="E217" s="17">
        <f t="shared" si="22"/>
        <v>0</v>
      </c>
      <c r="F217" s="17">
        <f t="shared" si="23"/>
        <v>0</v>
      </c>
      <c r="G217" s="17">
        <f t="shared" si="24"/>
        <v>0</v>
      </c>
      <c r="H217" s="17">
        <f t="shared" si="29"/>
        <v>0</v>
      </c>
      <c r="I217" s="17">
        <f t="shared" si="25"/>
        <v>0</v>
      </c>
      <c r="J217" s="17">
        <f>SUM($H$27:$H217)</f>
        <v>6166.3507702666875</v>
      </c>
      <c r="K217" s="16">
        <f t="shared" si="26"/>
        <v>0</v>
      </c>
    </row>
    <row r="218" spans="1:11" x14ac:dyDescent="0.25">
      <c r="A218" s="3">
        <f t="shared" si="27"/>
        <v>192</v>
      </c>
      <c r="B218" s="18">
        <f t="shared" si="20"/>
        <v>51725</v>
      </c>
      <c r="C218" s="17">
        <f t="shared" si="28"/>
        <v>0</v>
      </c>
      <c r="D218" s="17">
        <f t="shared" si="21"/>
        <v>3013.8625641888907</v>
      </c>
      <c r="E218" s="17">
        <f t="shared" si="22"/>
        <v>0</v>
      </c>
      <c r="F218" s="17">
        <f t="shared" si="23"/>
        <v>0</v>
      </c>
      <c r="G218" s="17">
        <f t="shared" si="24"/>
        <v>0</v>
      </c>
      <c r="H218" s="17">
        <f t="shared" si="29"/>
        <v>0</v>
      </c>
      <c r="I218" s="17">
        <f t="shared" si="25"/>
        <v>0</v>
      </c>
      <c r="J218" s="17">
        <f>SUM($H$27:$H218)</f>
        <v>6166.3507702666875</v>
      </c>
      <c r="K218" s="16">
        <f t="shared" si="26"/>
        <v>0</v>
      </c>
    </row>
    <row r="219" spans="1:11" x14ac:dyDescent="0.25">
      <c r="A219" s="3">
        <f t="shared" si="27"/>
        <v>193</v>
      </c>
      <c r="B219" s="18">
        <f t="shared" ref="B219:B282" si="30">IF(Núm_de_pago&lt;&gt;"",DATE(YEAR(Inicio_prestamo),MONTH(Inicio_prestamo)+(Núm_de_pago)*12/Núm_pagos_al_año,DAY(Inicio_prestamo)),"")</f>
        <v>51756</v>
      </c>
      <c r="C219" s="17">
        <f t="shared" si="28"/>
        <v>0</v>
      </c>
      <c r="D219" s="17">
        <f t="shared" ref="D219:D282" si="31">IF(Núm_de_pago&lt;&gt;"",Pago_mensual_programado,"")</f>
        <v>3013.8625641888907</v>
      </c>
      <c r="E219" s="17">
        <f t="shared" ref="E219:E282" si="32">IF(AND(Núm_de_pago&lt;&gt;"",Pago_progr+Pagos_adicionales_programados&lt;Saldo_inicial),Pagos_adicionales_programados,IF(AND(Núm_de_pago&lt;&gt;"",Saldo_inicial-Pago_progr&gt;0),Saldo_inicial-Pago_progr,IF(Núm_de_pago&lt;&gt;"",0,"")))</f>
        <v>0</v>
      </c>
      <c r="F219" s="17">
        <f t="shared" ref="F219:F282" si="33">IF(AND(Núm_de_pago&lt;&gt;"",Pago_progr+Pago_adicional&lt;Saldo_inicial),Pago_progr+Pago_adicional,IF(Núm_de_pago&lt;&gt;"",Saldo_inicial,""))</f>
        <v>0</v>
      </c>
      <c r="G219" s="17">
        <f t="shared" ref="G219:G282" si="34">IF(Núm_de_pago&lt;&gt;"",Pago_total-Int,"")</f>
        <v>0</v>
      </c>
      <c r="H219" s="17">
        <f t="shared" si="29"/>
        <v>0</v>
      </c>
      <c r="I219" s="17">
        <f t="shared" ref="I219:I282" si="35">IF(AND(Núm_de_pago&lt;&gt;"",Pago_progr+Pago_adicional&lt;Saldo_inicial),Saldo_inicial-Capital,IF(Núm_de_pago&lt;&gt;"",0,""))</f>
        <v>0</v>
      </c>
      <c r="J219" s="17">
        <f>SUM($H$27:$H219)</f>
        <v>6166.3507702666875</v>
      </c>
      <c r="K219" s="16">
        <f t="shared" ref="K219:K282" si="36">+G219+H219</f>
        <v>0</v>
      </c>
    </row>
    <row r="220" spans="1:11" x14ac:dyDescent="0.25">
      <c r="A220" s="3">
        <f t="shared" ref="A220:A283" si="37">IF(Valores_especificados,A219+1,"")</f>
        <v>194</v>
      </c>
      <c r="B220" s="18">
        <f t="shared" si="30"/>
        <v>51786</v>
      </c>
      <c r="C220" s="17">
        <f t="shared" ref="C220:C283" si="38">IF(Núm_de_pago&lt;&gt;"",I219,"")</f>
        <v>0</v>
      </c>
      <c r="D220" s="17">
        <f t="shared" si="31"/>
        <v>3013.8625641888907</v>
      </c>
      <c r="E220" s="17">
        <f t="shared" si="32"/>
        <v>0</v>
      </c>
      <c r="F220" s="17">
        <f t="shared" si="33"/>
        <v>0</v>
      </c>
      <c r="G220" s="17">
        <f t="shared" si="34"/>
        <v>0</v>
      </c>
      <c r="H220" s="17">
        <f t="shared" ref="H220:H283" si="39">IF(Núm_de_pago&lt;&gt;"",Saldo_inicial*Tasa_de_interés/Núm_pagos_al_año,"")</f>
        <v>0</v>
      </c>
      <c r="I220" s="17">
        <f t="shared" si="35"/>
        <v>0</v>
      </c>
      <c r="J220" s="17">
        <f>SUM($H$27:$H220)</f>
        <v>6166.3507702666875</v>
      </c>
      <c r="K220" s="16">
        <f t="shared" si="36"/>
        <v>0</v>
      </c>
    </row>
    <row r="221" spans="1:11" x14ac:dyDescent="0.25">
      <c r="A221" s="3">
        <f t="shared" si="37"/>
        <v>195</v>
      </c>
      <c r="B221" s="18">
        <f t="shared" si="30"/>
        <v>51817</v>
      </c>
      <c r="C221" s="17">
        <f t="shared" si="38"/>
        <v>0</v>
      </c>
      <c r="D221" s="17">
        <f t="shared" si="31"/>
        <v>3013.8625641888907</v>
      </c>
      <c r="E221" s="17">
        <f t="shared" si="32"/>
        <v>0</v>
      </c>
      <c r="F221" s="17">
        <f t="shared" si="33"/>
        <v>0</v>
      </c>
      <c r="G221" s="17">
        <f t="shared" si="34"/>
        <v>0</v>
      </c>
      <c r="H221" s="17">
        <f t="shared" si="39"/>
        <v>0</v>
      </c>
      <c r="I221" s="17">
        <f t="shared" si="35"/>
        <v>0</v>
      </c>
      <c r="J221" s="17">
        <f>SUM($H$27:$H221)</f>
        <v>6166.3507702666875</v>
      </c>
      <c r="K221" s="16">
        <f t="shared" si="36"/>
        <v>0</v>
      </c>
    </row>
    <row r="222" spans="1:11" x14ac:dyDescent="0.25">
      <c r="A222" s="3">
        <f t="shared" si="37"/>
        <v>196</v>
      </c>
      <c r="B222" s="18">
        <f t="shared" si="30"/>
        <v>51847</v>
      </c>
      <c r="C222" s="17">
        <f t="shared" si="38"/>
        <v>0</v>
      </c>
      <c r="D222" s="17">
        <f t="shared" si="31"/>
        <v>3013.8625641888907</v>
      </c>
      <c r="E222" s="17">
        <f t="shared" si="32"/>
        <v>0</v>
      </c>
      <c r="F222" s="17">
        <f t="shared" si="33"/>
        <v>0</v>
      </c>
      <c r="G222" s="17">
        <f t="shared" si="34"/>
        <v>0</v>
      </c>
      <c r="H222" s="17">
        <f t="shared" si="39"/>
        <v>0</v>
      </c>
      <c r="I222" s="17">
        <f t="shared" si="35"/>
        <v>0</v>
      </c>
      <c r="J222" s="17">
        <f>SUM($H$27:$H222)</f>
        <v>6166.3507702666875</v>
      </c>
      <c r="K222" s="16">
        <f t="shared" si="36"/>
        <v>0</v>
      </c>
    </row>
    <row r="223" spans="1:11" x14ac:dyDescent="0.25">
      <c r="A223" s="3">
        <f t="shared" si="37"/>
        <v>197</v>
      </c>
      <c r="B223" s="18">
        <f t="shared" si="30"/>
        <v>51878</v>
      </c>
      <c r="C223" s="17">
        <f t="shared" si="38"/>
        <v>0</v>
      </c>
      <c r="D223" s="17">
        <f t="shared" si="31"/>
        <v>3013.8625641888907</v>
      </c>
      <c r="E223" s="17">
        <f t="shared" si="32"/>
        <v>0</v>
      </c>
      <c r="F223" s="17">
        <f t="shared" si="33"/>
        <v>0</v>
      </c>
      <c r="G223" s="17">
        <f t="shared" si="34"/>
        <v>0</v>
      </c>
      <c r="H223" s="17">
        <f t="shared" si="39"/>
        <v>0</v>
      </c>
      <c r="I223" s="17">
        <f t="shared" si="35"/>
        <v>0</v>
      </c>
      <c r="J223" s="17">
        <f>SUM($H$27:$H223)</f>
        <v>6166.3507702666875</v>
      </c>
      <c r="K223" s="16">
        <f t="shared" si="36"/>
        <v>0</v>
      </c>
    </row>
    <row r="224" spans="1:11" x14ac:dyDescent="0.25">
      <c r="A224" s="3">
        <f t="shared" si="37"/>
        <v>198</v>
      </c>
      <c r="B224" s="18">
        <f t="shared" si="30"/>
        <v>51909</v>
      </c>
      <c r="C224" s="17">
        <f t="shared" si="38"/>
        <v>0</v>
      </c>
      <c r="D224" s="17">
        <f t="shared" si="31"/>
        <v>3013.8625641888907</v>
      </c>
      <c r="E224" s="17">
        <f t="shared" si="32"/>
        <v>0</v>
      </c>
      <c r="F224" s="17">
        <f t="shared" si="33"/>
        <v>0</v>
      </c>
      <c r="G224" s="17">
        <f t="shared" si="34"/>
        <v>0</v>
      </c>
      <c r="H224" s="17">
        <f t="shared" si="39"/>
        <v>0</v>
      </c>
      <c r="I224" s="17">
        <f t="shared" si="35"/>
        <v>0</v>
      </c>
      <c r="J224" s="17">
        <f>SUM($H$27:$H224)</f>
        <v>6166.3507702666875</v>
      </c>
      <c r="K224" s="16">
        <f t="shared" si="36"/>
        <v>0</v>
      </c>
    </row>
    <row r="225" spans="1:11" x14ac:dyDescent="0.25">
      <c r="A225" s="3">
        <f t="shared" si="37"/>
        <v>199</v>
      </c>
      <c r="B225" s="18">
        <f t="shared" si="30"/>
        <v>51937</v>
      </c>
      <c r="C225" s="17">
        <f t="shared" si="38"/>
        <v>0</v>
      </c>
      <c r="D225" s="17">
        <f t="shared" si="31"/>
        <v>3013.8625641888907</v>
      </c>
      <c r="E225" s="17">
        <f t="shared" si="32"/>
        <v>0</v>
      </c>
      <c r="F225" s="17">
        <f t="shared" si="33"/>
        <v>0</v>
      </c>
      <c r="G225" s="17">
        <f t="shared" si="34"/>
        <v>0</v>
      </c>
      <c r="H225" s="17">
        <f t="shared" si="39"/>
        <v>0</v>
      </c>
      <c r="I225" s="17">
        <f t="shared" si="35"/>
        <v>0</v>
      </c>
      <c r="J225" s="17">
        <f>SUM($H$27:$H225)</f>
        <v>6166.3507702666875</v>
      </c>
      <c r="K225" s="16">
        <f t="shared" si="36"/>
        <v>0</v>
      </c>
    </row>
    <row r="226" spans="1:11" x14ac:dyDescent="0.25">
      <c r="A226" s="3">
        <f t="shared" si="37"/>
        <v>200</v>
      </c>
      <c r="B226" s="18">
        <f t="shared" si="30"/>
        <v>51968</v>
      </c>
      <c r="C226" s="17">
        <f t="shared" si="38"/>
        <v>0</v>
      </c>
      <c r="D226" s="17">
        <f t="shared" si="31"/>
        <v>3013.8625641888907</v>
      </c>
      <c r="E226" s="17">
        <f t="shared" si="32"/>
        <v>0</v>
      </c>
      <c r="F226" s="17">
        <f t="shared" si="33"/>
        <v>0</v>
      </c>
      <c r="G226" s="17">
        <f t="shared" si="34"/>
        <v>0</v>
      </c>
      <c r="H226" s="17">
        <f t="shared" si="39"/>
        <v>0</v>
      </c>
      <c r="I226" s="17">
        <f t="shared" si="35"/>
        <v>0</v>
      </c>
      <c r="J226" s="17">
        <f>SUM($H$27:$H226)</f>
        <v>6166.3507702666875</v>
      </c>
      <c r="K226" s="16">
        <f t="shared" si="36"/>
        <v>0</v>
      </c>
    </row>
    <row r="227" spans="1:11" x14ac:dyDescent="0.25">
      <c r="A227" s="3">
        <f t="shared" si="37"/>
        <v>201</v>
      </c>
      <c r="B227" s="18">
        <f t="shared" si="30"/>
        <v>51998</v>
      </c>
      <c r="C227" s="17">
        <f t="shared" si="38"/>
        <v>0</v>
      </c>
      <c r="D227" s="17">
        <f t="shared" si="31"/>
        <v>3013.8625641888907</v>
      </c>
      <c r="E227" s="17">
        <f t="shared" si="32"/>
        <v>0</v>
      </c>
      <c r="F227" s="17">
        <f t="shared" si="33"/>
        <v>0</v>
      </c>
      <c r="G227" s="17">
        <f t="shared" si="34"/>
        <v>0</v>
      </c>
      <c r="H227" s="17">
        <f t="shared" si="39"/>
        <v>0</v>
      </c>
      <c r="I227" s="17">
        <f t="shared" si="35"/>
        <v>0</v>
      </c>
      <c r="J227" s="17">
        <f>SUM($H$27:$H227)</f>
        <v>6166.3507702666875</v>
      </c>
      <c r="K227" s="16">
        <f t="shared" si="36"/>
        <v>0</v>
      </c>
    </row>
    <row r="228" spans="1:11" x14ac:dyDescent="0.25">
      <c r="A228" s="3">
        <f t="shared" si="37"/>
        <v>202</v>
      </c>
      <c r="B228" s="18">
        <f t="shared" si="30"/>
        <v>52029</v>
      </c>
      <c r="C228" s="17">
        <f t="shared" si="38"/>
        <v>0</v>
      </c>
      <c r="D228" s="17">
        <f t="shared" si="31"/>
        <v>3013.8625641888907</v>
      </c>
      <c r="E228" s="17">
        <f t="shared" si="32"/>
        <v>0</v>
      </c>
      <c r="F228" s="17">
        <f t="shared" si="33"/>
        <v>0</v>
      </c>
      <c r="G228" s="17">
        <f t="shared" si="34"/>
        <v>0</v>
      </c>
      <c r="H228" s="17">
        <f t="shared" si="39"/>
        <v>0</v>
      </c>
      <c r="I228" s="17">
        <f t="shared" si="35"/>
        <v>0</v>
      </c>
      <c r="J228" s="17">
        <f>SUM($H$27:$H228)</f>
        <v>6166.3507702666875</v>
      </c>
      <c r="K228" s="16">
        <f t="shared" si="36"/>
        <v>0</v>
      </c>
    </row>
    <row r="229" spans="1:11" x14ac:dyDescent="0.25">
      <c r="A229" s="3">
        <f t="shared" si="37"/>
        <v>203</v>
      </c>
      <c r="B229" s="18">
        <f t="shared" si="30"/>
        <v>52059</v>
      </c>
      <c r="C229" s="17">
        <f t="shared" si="38"/>
        <v>0</v>
      </c>
      <c r="D229" s="17">
        <f t="shared" si="31"/>
        <v>3013.8625641888907</v>
      </c>
      <c r="E229" s="17">
        <f t="shared" si="32"/>
        <v>0</v>
      </c>
      <c r="F229" s="17">
        <f t="shared" si="33"/>
        <v>0</v>
      </c>
      <c r="G229" s="17">
        <f t="shared" si="34"/>
        <v>0</v>
      </c>
      <c r="H229" s="17">
        <f t="shared" si="39"/>
        <v>0</v>
      </c>
      <c r="I229" s="17">
        <f t="shared" si="35"/>
        <v>0</v>
      </c>
      <c r="J229" s="17">
        <f>SUM($H$27:$H229)</f>
        <v>6166.3507702666875</v>
      </c>
      <c r="K229" s="16">
        <f t="shared" si="36"/>
        <v>0</v>
      </c>
    </row>
    <row r="230" spans="1:11" x14ac:dyDescent="0.25">
      <c r="A230" s="3">
        <f t="shared" si="37"/>
        <v>204</v>
      </c>
      <c r="B230" s="18">
        <f t="shared" si="30"/>
        <v>52090</v>
      </c>
      <c r="C230" s="17">
        <f t="shared" si="38"/>
        <v>0</v>
      </c>
      <c r="D230" s="17">
        <f t="shared" si="31"/>
        <v>3013.8625641888907</v>
      </c>
      <c r="E230" s="17">
        <f t="shared" si="32"/>
        <v>0</v>
      </c>
      <c r="F230" s="17">
        <f t="shared" si="33"/>
        <v>0</v>
      </c>
      <c r="G230" s="17">
        <f t="shared" si="34"/>
        <v>0</v>
      </c>
      <c r="H230" s="17">
        <f t="shared" si="39"/>
        <v>0</v>
      </c>
      <c r="I230" s="17">
        <f t="shared" si="35"/>
        <v>0</v>
      </c>
      <c r="J230" s="17">
        <f>SUM($H$27:$H230)</f>
        <v>6166.3507702666875</v>
      </c>
      <c r="K230" s="16">
        <f t="shared" si="36"/>
        <v>0</v>
      </c>
    </row>
    <row r="231" spans="1:11" x14ac:dyDescent="0.25">
      <c r="A231" s="3">
        <f t="shared" si="37"/>
        <v>205</v>
      </c>
      <c r="B231" s="18">
        <f t="shared" si="30"/>
        <v>52121</v>
      </c>
      <c r="C231" s="17">
        <f t="shared" si="38"/>
        <v>0</v>
      </c>
      <c r="D231" s="17">
        <f t="shared" si="31"/>
        <v>3013.8625641888907</v>
      </c>
      <c r="E231" s="17">
        <f t="shared" si="32"/>
        <v>0</v>
      </c>
      <c r="F231" s="17">
        <f t="shared" si="33"/>
        <v>0</v>
      </c>
      <c r="G231" s="17">
        <f t="shared" si="34"/>
        <v>0</v>
      </c>
      <c r="H231" s="17">
        <f t="shared" si="39"/>
        <v>0</v>
      </c>
      <c r="I231" s="17">
        <f t="shared" si="35"/>
        <v>0</v>
      </c>
      <c r="J231" s="17">
        <f>SUM($H$27:$H231)</f>
        <v>6166.3507702666875</v>
      </c>
      <c r="K231" s="16">
        <f t="shared" si="36"/>
        <v>0</v>
      </c>
    </row>
    <row r="232" spans="1:11" x14ac:dyDescent="0.25">
      <c r="A232" s="3">
        <f t="shared" si="37"/>
        <v>206</v>
      </c>
      <c r="B232" s="18">
        <f t="shared" si="30"/>
        <v>52151</v>
      </c>
      <c r="C232" s="17">
        <f t="shared" si="38"/>
        <v>0</v>
      </c>
      <c r="D232" s="17">
        <f t="shared" si="31"/>
        <v>3013.8625641888907</v>
      </c>
      <c r="E232" s="17">
        <f t="shared" si="32"/>
        <v>0</v>
      </c>
      <c r="F232" s="17">
        <f t="shared" si="33"/>
        <v>0</v>
      </c>
      <c r="G232" s="17">
        <f t="shared" si="34"/>
        <v>0</v>
      </c>
      <c r="H232" s="17">
        <f t="shared" si="39"/>
        <v>0</v>
      </c>
      <c r="I232" s="17">
        <f t="shared" si="35"/>
        <v>0</v>
      </c>
      <c r="J232" s="17">
        <f>SUM($H$27:$H232)</f>
        <v>6166.3507702666875</v>
      </c>
      <c r="K232" s="16">
        <f t="shared" si="36"/>
        <v>0</v>
      </c>
    </row>
    <row r="233" spans="1:11" x14ac:dyDescent="0.25">
      <c r="A233" s="3">
        <f t="shared" si="37"/>
        <v>207</v>
      </c>
      <c r="B233" s="18">
        <f t="shared" si="30"/>
        <v>52182</v>
      </c>
      <c r="C233" s="17">
        <f t="shared" si="38"/>
        <v>0</v>
      </c>
      <c r="D233" s="17">
        <f t="shared" si="31"/>
        <v>3013.8625641888907</v>
      </c>
      <c r="E233" s="17">
        <f t="shared" si="32"/>
        <v>0</v>
      </c>
      <c r="F233" s="17">
        <f t="shared" si="33"/>
        <v>0</v>
      </c>
      <c r="G233" s="17">
        <f t="shared" si="34"/>
        <v>0</v>
      </c>
      <c r="H233" s="17">
        <f t="shared" si="39"/>
        <v>0</v>
      </c>
      <c r="I233" s="17">
        <f t="shared" si="35"/>
        <v>0</v>
      </c>
      <c r="J233" s="17">
        <f>SUM($H$27:$H233)</f>
        <v>6166.3507702666875</v>
      </c>
      <c r="K233" s="16">
        <f t="shared" si="36"/>
        <v>0</v>
      </c>
    </row>
    <row r="234" spans="1:11" x14ac:dyDescent="0.25">
      <c r="A234" s="3">
        <f t="shared" si="37"/>
        <v>208</v>
      </c>
      <c r="B234" s="18">
        <f t="shared" si="30"/>
        <v>52212</v>
      </c>
      <c r="C234" s="17">
        <f t="shared" si="38"/>
        <v>0</v>
      </c>
      <c r="D234" s="17">
        <f t="shared" si="31"/>
        <v>3013.8625641888907</v>
      </c>
      <c r="E234" s="17">
        <f t="shared" si="32"/>
        <v>0</v>
      </c>
      <c r="F234" s="17">
        <f t="shared" si="33"/>
        <v>0</v>
      </c>
      <c r="G234" s="17">
        <f t="shared" si="34"/>
        <v>0</v>
      </c>
      <c r="H234" s="17">
        <f t="shared" si="39"/>
        <v>0</v>
      </c>
      <c r="I234" s="17">
        <f t="shared" si="35"/>
        <v>0</v>
      </c>
      <c r="J234" s="17">
        <f>SUM($H$27:$H234)</f>
        <v>6166.3507702666875</v>
      </c>
      <c r="K234" s="16">
        <f t="shared" si="36"/>
        <v>0</v>
      </c>
    </row>
    <row r="235" spans="1:11" x14ac:dyDescent="0.25">
      <c r="A235" s="3">
        <f t="shared" si="37"/>
        <v>209</v>
      </c>
      <c r="B235" s="18">
        <f t="shared" si="30"/>
        <v>52243</v>
      </c>
      <c r="C235" s="17">
        <f t="shared" si="38"/>
        <v>0</v>
      </c>
      <c r="D235" s="17">
        <f t="shared" si="31"/>
        <v>3013.8625641888907</v>
      </c>
      <c r="E235" s="17">
        <f t="shared" si="32"/>
        <v>0</v>
      </c>
      <c r="F235" s="17">
        <f t="shared" si="33"/>
        <v>0</v>
      </c>
      <c r="G235" s="17">
        <f t="shared" si="34"/>
        <v>0</v>
      </c>
      <c r="H235" s="17">
        <f t="shared" si="39"/>
        <v>0</v>
      </c>
      <c r="I235" s="17">
        <f t="shared" si="35"/>
        <v>0</v>
      </c>
      <c r="J235" s="17">
        <f>SUM($H$27:$H235)</f>
        <v>6166.3507702666875</v>
      </c>
      <c r="K235" s="16">
        <f t="shared" si="36"/>
        <v>0</v>
      </c>
    </row>
    <row r="236" spans="1:11" x14ac:dyDescent="0.25">
      <c r="A236" s="3">
        <f t="shared" si="37"/>
        <v>210</v>
      </c>
      <c r="B236" s="18">
        <f t="shared" si="30"/>
        <v>52274</v>
      </c>
      <c r="C236" s="17">
        <f t="shared" si="38"/>
        <v>0</v>
      </c>
      <c r="D236" s="17">
        <f t="shared" si="31"/>
        <v>3013.8625641888907</v>
      </c>
      <c r="E236" s="17">
        <f t="shared" si="32"/>
        <v>0</v>
      </c>
      <c r="F236" s="17">
        <f t="shared" si="33"/>
        <v>0</v>
      </c>
      <c r="G236" s="17">
        <f t="shared" si="34"/>
        <v>0</v>
      </c>
      <c r="H236" s="17">
        <f t="shared" si="39"/>
        <v>0</v>
      </c>
      <c r="I236" s="17">
        <f t="shared" si="35"/>
        <v>0</v>
      </c>
      <c r="J236" s="17">
        <f>SUM($H$27:$H236)</f>
        <v>6166.3507702666875</v>
      </c>
      <c r="K236" s="16">
        <f t="shared" si="36"/>
        <v>0</v>
      </c>
    </row>
    <row r="237" spans="1:11" x14ac:dyDescent="0.25">
      <c r="A237" s="3">
        <f t="shared" si="37"/>
        <v>211</v>
      </c>
      <c r="B237" s="18">
        <f t="shared" si="30"/>
        <v>52302</v>
      </c>
      <c r="C237" s="17">
        <f t="shared" si="38"/>
        <v>0</v>
      </c>
      <c r="D237" s="17">
        <f t="shared" si="31"/>
        <v>3013.8625641888907</v>
      </c>
      <c r="E237" s="17">
        <f t="shared" si="32"/>
        <v>0</v>
      </c>
      <c r="F237" s="17">
        <f t="shared" si="33"/>
        <v>0</v>
      </c>
      <c r="G237" s="17">
        <f t="shared" si="34"/>
        <v>0</v>
      </c>
      <c r="H237" s="17">
        <f t="shared" si="39"/>
        <v>0</v>
      </c>
      <c r="I237" s="17">
        <f t="shared" si="35"/>
        <v>0</v>
      </c>
      <c r="J237" s="17">
        <f>SUM($H$27:$H237)</f>
        <v>6166.3507702666875</v>
      </c>
      <c r="K237" s="16">
        <f t="shared" si="36"/>
        <v>0</v>
      </c>
    </row>
    <row r="238" spans="1:11" x14ac:dyDescent="0.25">
      <c r="A238" s="3">
        <f t="shared" si="37"/>
        <v>212</v>
      </c>
      <c r="B238" s="18">
        <f t="shared" si="30"/>
        <v>52333</v>
      </c>
      <c r="C238" s="17">
        <f t="shared" si="38"/>
        <v>0</v>
      </c>
      <c r="D238" s="17">
        <f t="shared" si="31"/>
        <v>3013.8625641888907</v>
      </c>
      <c r="E238" s="17">
        <f t="shared" si="32"/>
        <v>0</v>
      </c>
      <c r="F238" s="17">
        <f t="shared" si="33"/>
        <v>0</v>
      </c>
      <c r="G238" s="17">
        <f t="shared" si="34"/>
        <v>0</v>
      </c>
      <c r="H238" s="17">
        <f t="shared" si="39"/>
        <v>0</v>
      </c>
      <c r="I238" s="17">
        <f t="shared" si="35"/>
        <v>0</v>
      </c>
      <c r="J238" s="17">
        <f>SUM($H$27:$H238)</f>
        <v>6166.3507702666875</v>
      </c>
      <c r="K238" s="16">
        <f t="shared" si="36"/>
        <v>0</v>
      </c>
    </row>
    <row r="239" spans="1:11" x14ac:dyDescent="0.25">
      <c r="A239" s="3">
        <f t="shared" si="37"/>
        <v>213</v>
      </c>
      <c r="B239" s="18">
        <f t="shared" si="30"/>
        <v>52363</v>
      </c>
      <c r="C239" s="17">
        <f t="shared" si="38"/>
        <v>0</v>
      </c>
      <c r="D239" s="17">
        <f t="shared" si="31"/>
        <v>3013.8625641888907</v>
      </c>
      <c r="E239" s="17">
        <f t="shared" si="32"/>
        <v>0</v>
      </c>
      <c r="F239" s="17">
        <f t="shared" si="33"/>
        <v>0</v>
      </c>
      <c r="G239" s="17">
        <f t="shared" si="34"/>
        <v>0</v>
      </c>
      <c r="H239" s="17">
        <f t="shared" si="39"/>
        <v>0</v>
      </c>
      <c r="I239" s="17">
        <f t="shared" si="35"/>
        <v>0</v>
      </c>
      <c r="J239" s="17">
        <f>SUM($H$27:$H239)</f>
        <v>6166.3507702666875</v>
      </c>
      <c r="K239" s="16">
        <f t="shared" si="36"/>
        <v>0</v>
      </c>
    </row>
    <row r="240" spans="1:11" x14ac:dyDescent="0.25">
      <c r="A240" s="3">
        <f t="shared" si="37"/>
        <v>214</v>
      </c>
      <c r="B240" s="18">
        <f t="shared" si="30"/>
        <v>52394</v>
      </c>
      <c r="C240" s="17">
        <f t="shared" si="38"/>
        <v>0</v>
      </c>
      <c r="D240" s="17">
        <f t="shared" si="31"/>
        <v>3013.8625641888907</v>
      </c>
      <c r="E240" s="17">
        <f t="shared" si="32"/>
        <v>0</v>
      </c>
      <c r="F240" s="17">
        <f t="shared" si="33"/>
        <v>0</v>
      </c>
      <c r="G240" s="17">
        <f t="shared" si="34"/>
        <v>0</v>
      </c>
      <c r="H240" s="17">
        <f t="shared" si="39"/>
        <v>0</v>
      </c>
      <c r="I240" s="17">
        <f t="shared" si="35"/>
        <v>0</v>
      </c>
      <c r="J240" s="17">
        <f>SUM($H$27:$H240)</f>
        <v>6166.3507702666875</v>
      </c>
      <c r="K240" s="16">
        <f t="shared" si="36"/>
        <v>0</v>
      </c>
    </row>
    <row r="241" spans="1:11" x14ac:dyDescent="0.25">
      <c r="A241" s="3">
        <f t="shared" si="37"/>
        <v>215</v>
      </c>
      <c r="B241" s="18">
        <f t="shared" si="30"/>
        <v>52424</v>
      </c>
      <c r="C241" s="17">
        <f t="shared" si="38"/>
        <v>0</v>
      </c>
      <c r="D241" s="17">
        <f t="shared" si="31"/>
        <v>3013.8625641888907</v>
      </c>
      <c r="E241" s="17">
        <f t="shared" si="32"/>
        <v>0</v>
      </c>
      <c r="F241" s="17">
        <f t="shared" si="33"/>
        <v>0</v>
      </c>
      <c r="G241" s="17">
        <f t="shared" si="34"/>
        <v>0</v>
      </c>
      <c r="H241" s="17">
        <f t="shared" si="39"/>
        <v>0</v>
      </c>
      <c r="I241" s="17">
        <f t="shared" si="35"/>
        <v>0</v>
      </c>
      <c r="J241" s="17">
        <f>SUM($H$27:$H241)</f>
        <v>6166.3507702666875</v>
      </c>
      <c r="K241" s="16">
        <f t="shared" si="36"/>
        <v>0</v>
      </c>
    </row>
    <row r="242" spans="1:11" x14ac:dyDescent="0.25">
      <c r="A242" s="3">
        <f t="shared" si="37"/>
        <v>216</v>
      </c>
      <c r="B242" s="18">
        <f t="shared" si="30"/>
        <v>52455</v>
      </c>
      <c r="C242" s="17">
        <f t="shared" si="38"/>
        <v>0</v>
      </c>
      <c r="D242" s="17">
        <f t="shared" si="31"/>
        <v>3013.8625641888907</v>
      </c>
      <c r="E242" s="17">
        <f t="shared" si="32"/>
        <v>0</v>
      </c>
      <c r="F242" s="17">
        <f t="shared" si="33"/>
        <v>0</v>
      </c>
      <c r="G242" s="17">
        <f t="shared" si="34"/>
        <v>0</v>
      </c>
      <c r="H242" s="17">
        <f t="shared" si="39"/>
        <v>0</v>
      </c>
      <c r="I242" s="17">
        <f t="shared" si="35"/>
        <v>0</v>
      </c>
      <c r="J242" s="17">
        <f>SUM($H$27:$H242)</f>
        <v>6166.3507702666875</v>
      </c>
      <c r="K242" s="16">
        <f t="shared" si="36"/>
        <v>0</v>
      </c>
    </row>
    <row r="243" spans="1:11" x14ac:dyDescent="0.25">
      <c r="A243" s="3">
        <f t="shared" si="37"/>
        <v>217</v>
      </c>
      <c r="B243" s="18">
        <f t="shared" si="30"/>
        <v>52486</v>
      </c>
      <c r="C243" s="17">
        <f t="shared" si="38"/>
        <v>0</v>
      </c>
      <c r="D243" s="17">
        <f t="shared" si="31"/>
        <v>3013.8625641888907</v>
      </c>
      <c r="E243" s="17">
        <f t="shared" si="32"/>
        <v>0</v>
      </c>
      <c r="F243" s="17">
        <f t="shared" si="33"/>
        <v>0</v>
      </c>
      <c r="G243" s="17">
        <f t="shared" si="34"/>
        <v>0</v>
      </c>
      <c r="H243" s="17">
        <f t="shared" si="39"/>
        <v>0</v>
      </c>
      <c r="I243" s="17">
        <f t="shared" si="35"/>
        <v>0</v>
      </c>
      <c r="J243" s="17">
        <f>SUM($H$27:$H243)</f>
        <v>6166.3507702666875</v>
      </c>
      <c r="K243" s="16">
        <f t="shared" si="36"/>
        <v>0</v>
      </c>
    </row>
    <row r="244" spans="1:11" x14ac:dyDescent="0.25">
      <c r="A244" s="3">
        <f t="shared" si="37"/>
        <v>218</v>
      </c>
      <c r="B244" s="18">
        <f t="shared" si="30"/>
        <v>52516</v>
      </c>
      <c r="C244" s="17">
        <f t="shared" si="38"/>
        <v>0</v>
      </c>
      <c r="D244" s="17">
        <f t="shared" si="31"/>
        <v>3013.8625641888907</v>
      </c>
      <c r="E244" s="17">
        <f t="shared" si="32"/>
        <v>0</v>
      </c>
      <c r="F244" s="17">
        <f t="shared" si="33"/>
        <v>0</v>
      </c>
      <c r="G244" s="17">
        <f t="shared" si="34"/>
        <v>0</v>
      </c>
      <c r="H244" s="17">
        <f t="shared" si="39"/>
        <v>0</v>
      </c>
      <c r="I244" s="17">
        <f t="shared" si="35"/>
        <v>0</v>
      </c>
      <c r="J244" s="17">
        <f>SUM($H$27:$H244)</f>
        <v>6166.3507702666875</v>
      </c>
      <c r="K244" s="16">
        <f t="shared" si="36"/>
        <v>0</v>
      </c>
    </row>
    <row r="245" spans="1:11" x14ac:dyDescent="0.25">
      <c r="A245" s="3">
        <f t="shared" si="37"/>
        <v>219</v>
      </c>
      <c r="B245" s="18">
        <f t="shared" si="30"/>
        <v>52547</v>
      </c>
      <c r="C245" s="17">
        <f t="shared" si="38"/>
        <v>0</v>
      </c>
      <c r="D245" s="17">
        <f t="shared" si="31"/>
        <v>3013.8625641888907</v>
      </c>
      <c r="E245" s="17">
        <f t="shared" si="32"/>
        <v>0</v>
      </c>
      <c r="F245" s="17">
        <f t="shared" si="33"/>
        <v>0</v>
      </c>
      <c r="G245" s="17">
        <f t="shared" si="34"/>
        <v>0</v>
      </c>
      <c r="H245" s="17">
        <f t="shared" si="39"/>
        <v>0</v>
      </c>
      <c r="I245" s="17">
        <f t="shared" si="35"/>
        <v>0</v>
      </c>
      <c r="J245" s="17">
        <f>SUM($H$27:$H245)</f>
        <v>6166.3507702666875</v>
      </c>
      <c r="K245" s="16">
        <f t="shared" si="36"/>
        <v>0</v>
      </c>
    </row>
    <row r="246" spans="1:11" x14ac:dyDescent="0.25">
      <c r="A246" s="3">
        <f t="shared" si="37"/>
        <v>220</v>
      </c>
      <c r="B246" s="18">
        <f t="shared" si="30"/>
        <v>52577</v>
      </c>
      <c r="C246" s="17">
        <f t="shared" si="38"/>
        <v>0</v>
      </c>
      <c r="D246" s="17">
        <f t="shared" si="31"/>
        <v>3013.8625641888907</v>
      </c>
      <c r="E246" s="17">
        <f t="shared" si="32"/>
        <v>0</v>
      </c>
      <c r="F246" s="17">
        <f t="shared" si="33"/>
        <v>0</v>
      </c>
      <c r="G246" s="17">
        <f t="shared" si="34"/>
        <v>0</v>
      </c>
      <c r="H246" s="17">
        <f t="shared" si="39"/>
        <v>0</v>
      </c>
      <c r="I246" s="17">
        <f t="shared" si="35"/>
        <v>0</v>
      </c>
      <c r="J246" s="17">
        <f>SUM($H$27:$H246)</f>
        <v>6166.3507702666875</v>
      </c>
      <c r="K246" s="16">
        <f t="shared" si="36"/>
        <v>0</v>
      </c>
    </row>
    <row r="247" spans="1:11" x14ac:dyDescent="0.25">
      <c r="A247" s="3">
        <f t="shared" si="37"/>
        <v>221</v>
      </c>
      <c r="B247" s="18">
        <f t="shared" si="30"/>
        <v>52608</v>
      </c>
      <c r="C247" s="17">
        <f t="shared" si="38"/>
        <v>0</v>
      </c>
      <c r="D247" s="17">
        <f t="shared" si="31"/>
        <v>3013.8625641888907</v>
      </c>
      <c r="E247" s="17">
        <f t="shared" si="32"/>
        <v>0</v>
      </c>
      <c r="F247" s="17">
        <f t="shared" si="33"/>
        <v>0</v>
      </c>
      <c r="G247" s="17">
        <f t="shared" si="34"/>
        <v>0</v>
      </c>
      <c r="H247" s="17">
        <f t="shared" si="39"/>
        <v>0</v>
      </c>
      <c r="I247" s="17">
        <f t="shared" si="35"/>
        <v>0</v>
      </c>
      <c r="J247" s="17">
        <f>SUM($H$27:$H247)</f>
        <v>6166.3507702666875</v>
      </c>
      <c r="K247" s="16">
        <f t="shared" si="36"/>
        <v>0</v>
      </c>
    </row>
    <row r="248" spans="1:11" x14ac:dyDescent="0.25">
      <c r="A248" s="3">
        <f t="shared" si="37"/>
        <v>222</v>
      </c>
      <c r="B248" s="18">
        <f t="shared" si="30"/>
        <v>52639</v>
      </c>
      <c r="C248" s="17">
        <f t="shared" si="38"/>
        <v>0</v>
      </c>
      <c r="D248" s="17">
        <f t="shared" si="31"/>
        <v>3013.8625641888907</v>
      </c>
      <c r="E248" s="17">
        <f t="shared" si="32"/>
        <v>0</v>
      </c>
      <c r="F248" s="17">
        <f t="shared" si="33"/>
        <v>0</v>
      </c>
      <c r="G248" s="17">
        <f t="shared" si="34"/>
        <v>0</v>
      </c>
      <c r="H248" s="17">
        <f t="shared" si="39"/>
        <v>0</v>
      </c>
      <c r="I248" s="17">
        <f t="shared" si="35"/>
        <v>0</v>
      </c>
      <c r="J248" s="17">
        <f>SUM($H$27:$H248)</f>
        <v>6166.3507702666875</v>
      </c>
      <c r="K248" s="16">
        <f t="shared" si="36"/>
        <v>0</v>
      </c>
    </row>
    <row r="249" spans="1:11" x14ac:dyDescent="0.25">
      <c r="A249" s="3">
        <f t="shared" si="37"/>
        <v>223</v>
      </c>
      <c r="B249" s="18">
        <f t="shared" si="30"/>
        <v>52668</v>
      </c>
      <c r="C249" s="17">
        <f t="shared" si="38"/>
        <v>0</v>
      </c>
      <c r="D249" s="17">
        <f t="shared" si="31"/>
        <v>3013.8625641888907</v>
      </c>
      <c r="E249" s="17">
        <f t="shared" si="32"/>
        <v>0</v>
      </c>
      <c r="F249" s="17">
        <f t="shared" si="33"/>
        <v>0</v>
      </c>
      <c r="G249" s="17">
        <f t="shared" si="34"/>
        <v>0</v>
      </c>
      <c r="H249" s="17">
        <f t="shared" si="39"/>
        <v>0</v>
      </c>
      <c r="I249" s="17">
        <f t="shared" si="35"/>
        <v>0</v>
      </c>
      <c r="J249" s="17">
        <f>SUM($H$27:$H249)</f>
        <v>6166.3507702666875</v>
      </c>
      <c r="K249" s="16">
        <f t="shared" si="36"/>
        <v>0</v>
      </c>
    </row>
    <row r="250" spans="1:11" x14ac:dyDescent="0.25">
      <c r="A250" s="3">
        <f t="shared" si="37"/>
        <v>224</v>
      </c>
      <c r="B250" s="18">
        <f t="shared" si="30"/>
        <v>52699</v>
      </c>
      <c r="C250" s="17">
        <f t="shared" si="38"/>
        <v>0</v>
      </c>
      <c r="D250" s="17">
        <f t="shared" si="31"/>
        <v>3013.8625641888907</v>
      </c>
      <c r="E250" s="17">
        <f t="shared" si="32"/>
        <v>0</v>
      </c>
      <c r="F250" s="17">
        <f t="shared" si="33"/>
        <v>0</v>
      </c>
      <c r="G250" s="17">
        <f t="shared" si="34"/>
        <v>0</v>
      </c>
      <c r="H250" s="17">
        <f t="shared" si="39"/>
        <v>0</v>
      </c>
      <c r="I250" s="17">
        <f t="shared" si="35"/>
        <v>0</v>
      </c>
      <c r="J250" s="17">
        <f>SUM($H$27:$H250)</f>
        <v>6166.3507702666875</v>
      </c>
      <c r="K250" s="16">
        <f t="shared" si="36"/>
        <v>0</v>
      </c>
    </row>
    <row r="251" spans="1:11" x14ac:dyDescent="0.25">
      <c r="A251" s="3">
        <f t="shared" si="37"/>
        <v>225</v>
      </c>
      <c r="B251" s="18">
        <f t="shared" si="30"/>
        <v>52729</v>
      </c>
      <c r="C251" s="17">
        <f t="shared" si="38"/>
        <v>0</v>
      </c>
      <c r="D251" s="17">
        <f t="shared" si="31"/>
        <v>3013.8625641888907</v>
      </c>
      <c r="E251" s="17">
        <f t="shared" si="32"/>
        <v>0</v>
      </c>
      <c r="F251" s="17">
        <f t="shared" si="33"/>
        <v>0</v>
      </c>
      <c r="G251" s="17">
        <f t="shared" si="34"/>
        <v>0</v>
      </c>
      <c r="H251" s="17">
        <f t="shared" si="39"/>
        <v>0</v>
      </c>
      <c r="I251" s="17">
        <f t="shared" si="35"/>
        <v>0</v>
      </c>
      <c r="J251" s="17">
        <f>SUM($H$27:$H251)</f>
        <v>6166.3507702666875</v>
      </c>
      <c r="K251" s="16">
        <f t="shared" si="36"/>
        <v>0</v>
      </c>
    </row>
    <row r="252" spans="1:11" x14ac:dyDescent="0.25">
      <c r="A252" s="3">
        <f t="shared" si="37"/>
        <v>226</v>
      </c>
      <c r="B252" s="18">
        <f t="shared" si="30"/>
        <v>52760</v>
      </c>
      <c r="C252" s="17">
        <f t="shared" si="38"/>
        <v>0</v>
      </c>
      <c r="D252" s="17">
        <f t="shared" si="31"/>
        <v>3013.8625641888907</v>
      </c>
      <c r="E252" s="17">
        <f t="shared" si="32"/>
        <v>0</v>
      </c>
      <c r="F252" s="17">
        <f t="shared" si="33"/>
        <v>0</v>
      </c>
      <c r="G252" s="17">
        <f t="shared" si="34"/>
        <v>0</v>
      </c>
      <c r="H252" s="17">
        <f t="shared" si="39"/>
        <v>0</v>
      </c>
      <c r="I252" s="17">
        <f t="shared" si="35"/>
        <v>0</v>
      </c>
      <c r="J252" s="17">
        <f>SUM($H$27:$H252)</f>
        <v>6166.3507702666875</v>
      </c>
      <c r="K252" s="16">
        <f t="shared" si="36"/>
        <v>0</v>
      </c>
    </row>
    <row r="253" spans="1:11" x14ac:dyDescent="0.25">
      <c r="A253" s="3">
        <f t="shared" si="37"/>
        <v>227</v>
      </c>
      <c r="B253" s="18">
        <f t="shared" si="30"/>
        <v>52790</v>
      </c>
      <c r="C253" s="17">
        <f t="shared" si="38"/>
        <v>0</v>
      </c>
      <c r="D253" s="17">
        <f t="shared" si="31"/>
        <v>3013.8625641888907</v>
      </c>
      <c r="E253" s="17">
        <f t="shared" si="32"/>
        <v>0</v>
      </c>
      <c r="F253" s="17">
        <f t="shared" si="33"/>
        <v>0</v>
      </c>
      <c r="G253" s="17">
        <f t="shared" si="34"/>
        <v>0</v>
      </c>
      <c r="H253" s="17">
        <f t="shared" si="39"/>
        <v>0</v>
      </c>
      <c r="I253" s="17">
        <f t="shared" si="35"/>
        <v>0</v>
      </c>
      <c r="J253" s="17">
        <f>SUM($H$27:$H253)</f>
        <v>6166.3507702666875</v>
      </c>
      <c r="K253" s="16">
        <f t="shared" si="36"/>
        <v>0</v>
      </c>
    </row>
    <row r="254" spans="1:11" x14ac:dyDescent="0.25">
      <c r="A254" s="3">
        <f t="shared" si="37"/>
        <v>228</v>
      </c>
      <c r="B254" s="18">
        <f t="shared" si="30"/>
        <v>52821</v>
      </c>
      <c r="C254" s="17">
        <f t="shared" si="38"/>
        <v>0</v>
      </c>
      <c r="D254" s="17">
        <f t="shared" si="31"/>
        <v>3013.8625641888907</v>
      </c>
      <c r="E254" s="17">
        <f t="shared" si="32"/>
        <v>0</v>
      </c>
      <c r="F254" s="17">
        <f t="shared" si="33"/>
        <v>0</v>
      </c>
      <c r="G254" s="17">
        <f t="shared" si="34"/>
        <v>0</v>
      </c>
      <c r="H254" s="17">
        <f t="shared" si="39"/>
        <v>0</v>
      </c>
      <c r="I254" s="17">
        <f t="shared" si="35"/>
        <v>0</v>
      </c>
      <c r="J254" s="17">
        <f>SUM($H$27:$H254)</f>
        <v>6166.3507702666875</v>
      </c>
      <c r="K254" s="16">
        <f t="shared" si="36"/>
        <v>0</v>
      </c>
    </row>
    <row r="255" spans="1:11" x14ac:dyDescent="0.25">
      <c r="A255" s="3">
        <f t="shared" si="37"/>
        <v>229</v>
      </c>
      <c r="B255" s="18">
        <f t="shared" si="30"/>
        <v>52852</v>
      </c>
      <c r="C255" s="17">
        <f t="shared" si="38"/>
        <v>0</v>
      </c>
      <c r="D255" s="17">
        <f t="shared" si="31"/>
        <v>3013.8625641888907</v>
      </c>
      <c r="E255" s="17">
        <f t="shared" si="32"/>
        <v>0</v>
      </c>
      <c r="F255" s="17">
        <f t="shared" si="33"/>
        <v>0</v>
      </c>
      <c r="G255" s="17">
        <f t="shared" si="34"/>
        <v>0</v>
      </c>
      <c r="H255" s="17">
        <f t="shared" si="39"/>
        <v>0</v>
      </c>
      <c r="I255" s="17">
        <f t="shared" si="35"/>
        <v>0</v>
      </c>
      <c r="J255" s="17">
        <f>SUM($H$27:$H255)</f>
        <v>6166.3507702666875</v>
      </c>
      <c r="K255" s="16">
        <f t="shared" si="36"/>
        <v>0</v>
      </c>
    </row>
    <row r="256" spans="1:11" x14ac:dyDescent="0.25">
      <c r="A256" s="3">
        <f t="shared" si="37"/>
        <v>230</v>
      </c>
      <c r="B256" s="18">
        <f t="shared" si="30"/>
        <v>52882</v>
      </c>
      <c r="C256" s="17">
        <f t="shared" si="38"/>
        <v>0</v>
      </c>
      <c r="D256" s="17">
        <f t="shared" si="31"/>
        <v>3013.8625641888907</v>
      </c>
      <c r="E256" s="17">
        <f t="shared" si="32"/>
        <v>0</v>
      </c>
      <c r="F256" s="17">
        <f t="shared" si="33"/>
        <v>0</v>
      </c>
      <c r="G256" s="17">
        <f t="shared" si="34"/>
        <v>0</v>
      </c>
      <c r="H256" s="17">
        <f t="shared" si="39"/>
        <v>0</v>
      </c>
      <c r="I256" s="17">
        <f t="shared" si="35"/>
        <v>0</v>
      </c>
      <c r="J256" s="17">
        <f>SUM($H$27:$H256)</f>
        <v>6166.3507702666875</v>
      </c>
      <c r="K256" s="16">
        <f t="shared" si="36"/>
        <v>0</v>
      </c>
    </row>
    <row r="257" spans="1:11" x14ac:dyDescent="0.25">
      <c r="A257" s="3">
        <f t="shared" si="37"/>
        <v>231</v>
      </c>
      <c r="B257" s="18">
        <f t="shared" si="30"/>
        <v>52913</v>
      </c>
      <c r="C257" s="17">
        <f t="shared" si="38"/>
        <v>0</v>
      </c>
      <c r="D257" s="17">
        <f t="shared" si="31"/>
        <v>3013.8625641888907</v>
      </c>
      <c r="E257" s="17">
        <f t="shared" si="32"/>
        <v>0</v>
      </c>
      <c r="F257" s="17">
        <f t="shared" si="33"/>
        <v>0</v>
      </c>
      <c r="G257" s="17">
        <f t="shared" si="34"/>
        <v>0</v>
      </c>
      <c r="H257" s="17">
        <f t="shared" si="39"/>
        <v>0</v>
      </c>
      <c r="I257" s="17">
        <f t="shared" si="35"/>
        <v>0</v>
      </c>
      <c r="J257" s="17">
        <f>SUM($H$27:$H257)</f>
        <v>6166.3507702666875</v>
      </c>
      <c r="K257" s="16">
        <f t="shared" si="36"/>
        <v>0</v>
      </c>
    </row>
    <row r="258" spans="1:11" x14ac:dyDescent="0.25">
      <c r="A258" s="3">
        <f t="shared" si="37"/>
        <v>232</v>
      </c>
      <c r="B258" s="18">
        <f t="shared" si="30"/>
        <v>52943</v>
      </c>
      <c r="C258" s="17">
        <f t="shared" si="38"/>
        <v>0</v>
      </c>
      <c r="D258" s="17">
        <f t="shared" si="31"/>
        <v>3013.8625641888907</v>
      </c>
      <c r="E258" s="17">
        <f t="shared" si="32"/>
        <v>0</v>
      </c>
      <c r="F258" s="17">
        <f t="shared" si="33"/>
        <v>0</v>
      </c>
      <c r="G258" s="17">
        <f t="shared" si="34"/>
        <v>0</v>
      </c>
      <c r="H258" s="17">
        <f t="shared" si="39"/>
        <v>0</v>
      </c>
      <c r="I258" s="17">
        <f t="shared" si="35"/>
        <v>0</v>
      </c>
      <c r="J258" s="17">
        <f>SUM($H$27:$H258)</f>
        <v>6166.3507702666875</v>
      </c>
      <c r="K258" s="16">
        <f t="shared" si="36"/>
        <v>0</v>
      </c>
    </row>
    <row r="259" spans="1:11" x14ac:dyDescent="0.25">
      <c r="A259" s="3">
        <f t="shared" si="37"/>
        <v>233</v>
      </c>
      <c r="B259" s="18">
        <f t="shared" si="30"/>
        <v>52974</v>
      </c>
      <c r="C259" s="17">
        <f t="shared" si="38"/>
        <v>0</v>
      </c>
      <c r="D259" s="17">
        <f t="shared" si="31"/>
        <v>3013.8625641888907</v>
      </c>
      <c r="E259" s="17">
        <f t="shared" si="32"/>
        <v>0</v>
      </c>
      <c r="F259" s="17">
        <f t="shared" si="33"/>
        <v>0</v>
      </c>
      <c r="G259" s="17">
        <f t="shared" si="34"/>
        <v>0</v>
      </c>
      <c r="H259" s="17">
        <f t="shared" si="39"/>
        <v>0</v>
      </c>
      <c r="I259" s="17">
        <f t="shared" si="35"/>
        <v>0</v>
      </c>
      <c r="J259" s="17">
        <f>SUM($H$27:$H259)</f>
        <v>6166.3507702666875</v>
      </c>
      <c r="K259" s="16">
        <f t="shared" si="36"/>
        <v>0</v>
      </c>
    </row>
    <row r="260" spans="1:11" x14ac:dyDescent="0.25">
      <c r="A260" s="3">
        <f t="shared" si="37"/>
        <v>234</v>
      </c>
      <c r="B260" s="18">
        <f t="shared" si="30"/>
        <v>53005</v>
      </c>
      <c r="C260" s="17">
        <f t="shared" si="38"/>
        <v>0</v>
      </c>
      <c r="D260" s="17">
        <f t="shared" si="31"/>
        <v>3013.8625641888907</v>
      </c>
      <c r="E260" s="17">
        <f t="shared" si="32"/>
        <v>0</v>
      </c>
      <c r="F260" s="17">
        <f t="shared" si="33"/>
        <v>0</v>
      </c>
      <c r="G260" s="17">
        <f t="shared" si="34"/>
        <v>0</v>
      </c>
      <c r="H260" s="17">
        <f t="shared" si="39"/>
        <v>0</v>
      </c>
      <c r="I260" s="17">
        <f t="shared" si="35"/>
        <v>0</v>
      </c>
      <c r="J260" s="17">
        <f>SUM($H$27:$H260)</f>
        <v>6166.3507702666875</v>
      </c>
      <c r="K260" s="16">
        <f t="shared" si="36"/>
        <v>0</v>
      </c>
    </row>
    <row r="261" spans="1:11" x14ac:dyDescent="0.25">
      <c r="A261" s="3">
        <f t="shared" si="37"/>
        <v>235</v>
      </c>
      <c r="B261" s="18">
        <f t="shared" si="30"/>
        <v>53033</v>
      </c>
      <c r="C261" s="17">
        <f t="shared" si="38"/>
        <v>0</v>
      </c>
      <c r="D261" s="17">
        <f t="shared" si="31"/>
        <v>3013.8625641888907</v>
      </c>
      <c r="E261" s="17">
        <f t="shared" si="32"/>
        <v>0</v>
      </c>
      <c r="F261" s="17">
        <f t="shared" si="33"/>
        <v>0</v>
      </c>
      <c r="G261" s="17">
        <f t="shared" si="34"/>
        <v>0</v>
      </c>
      <c r="H261" s="17">
        <f t="shared" si="39"/>
        <v>0</v>
      </c>
      <c r="I261" s="17">
        <f t="shared" si="35"/>
        <v>0</v>
      </c>
      <c r="J261" s="17">
        <f>SUM($H$27:$H261)</f>
        <v>6166.3507702666875</v>
      </c>
      <c r="K261" s="16">
        <f t="shared" si="36"/>
        <v>0</v>
      </c>
    </row>
    <row r="262" spans="1:11" x14ac:dyDescent="0.25">
      <c r="A262" s="3">
        <f t="shared" si="37"/>
        <v>236</v>
      </c>
      <c r="B262" s="18">
        <f t="shared" si="30"/>
        <v>53064</v>
      </c>
      <c r="C262" s="17">
        <f t="shared" si="38"/>
        <v>0</v>
      </c>
      <c r="D262" s="17">
        <f t="shared" si="31"/>
        <v>3013.8625641888907</v>
      </c>
      <c r="E262" s="17">
        <f t="shared" si="32"/>
        <v>0</v>
      </c>
      <c r="F262" s="17">
        <f t="shared" si="33"/>
        <v>0</v>
      </c>
      <c r="G262" s="17">
        <f t="shared" si="34"/>
        <v>0</v>
      </c>
      <c r="H262" s="17">
        <f t="shared" si="39"/>
        <v>0</v>
      </c>
      <c r="I262" s="17">
        <f t="shared" si="35"/>
        <v>0</v>
      </c>
      <c r="J262" s="17">
        <f>SUM($H$27:$H262)</f>
        <v>6166.3507702666875</v>
      </c>
      <c r="K262" s="16">
        <f t="shared" si="36"/>
        <v>0</v>
      </c>
    </row>
    <row r="263" spans="1:11" x14ac:dyDescent="0.25">
      <c r="A263" s="3">
        <f t="shared" si="37"/>
        <v>237</v>
      </c>
      <c r="B263" s="18">
        <f t="shared" si="30"/>
        <v>53094</v>
      </c>
      <c r="C263" s="17">
        <f t="shared" si="38"/>
        <v>0</v>
      </c>
      <c r="D263" s="17">
        <f t="shared" si="31"/>
        <v>3013.8625641888907</v>
      </c>
      <c r="E263" s="17">
        <f t="shared" si="32"/>
        <v>0</v>
      </c>
      <c r="F263" s="17">
        <f t="shared" si="33"/>
        <v>0</v>
      </c>
      <c r="G263" s="17">
        <f t="shared" si="34"/>
        <v>0</v>
      </c>
      <c r="H263" s="17">
        <f t="shared" si="39"/>
        <v>0</v>
      </c>
      <c r="I263" s="17">
        <f t="shared" si="35"/>
        <v>0</v>
      </c>
      <c r="J263" s="17">
        <f>SUM($H$27:$H263)</f>
        <v>6166.3507702666875</v>
      </c>
      <c r="K263" s="16">
        <f t="shared" si="36"/>
        <v>0</v>
      </c>
    </row>
    <row r="264" spans="1:11" x14ac:dyDescent="0.25">
      <c r="A264" s="3">
        <f t="shared" si="37"/>
        <v>238</v>
      </c>
      <c r="B264" s="18">
        <f t="shared" si="30"/>
        <v>53125</v>
      </c>
      <c r="C264" s="17">
        <f t="shared" si="38"/>
        <v>0</v>
      </c>
      <c r="D264" s="17">
        <f t="shared" si="31"/>
        <v>3013.8625641888907</v>
      </c>
      <c r="E264" s="17">
        <f t="shared" si="32"/>
        <v>0</v>
      </c>
      <c r="F264" s="17">
        <f t="shared" si="33"/>
        <v>0</v>
      </c>
      <c r="G264" s="17">
        <f t="shared" si="34"/>
        <v>0</v>
      </c>
      <c r="H264" s="17">
        <f t="shared" si="39"/>
        <v>0</v>
      </c>
      <c r="I264" s="17">
        <f t="shared" si="35"/>
        <v>0</v>
      </c>
      <c r="J264" s="17">
        <f>SUM($H$27:$H264)</f>
        <v>6166.3507702666875</v>
      </c>
      <c r="K264" s="16">
        <f t="shared" si="36"/>
        <v>0</v>
      </c>
    </row>
    <row r="265" spans="1:11" x14ac:dyDescent="0.25">
      <c r="A265" s="3">
        <f t="shared" si="37"/>
        <v>239</v>
      </c>
      <c r="B265" s="18">
        <f t="shared" si="30"/>
        <v>53155</v>
      </c>
      <c r="C265" s="17">
        <f t="shared" si="38"/>
        <v>0</v>
      </c>
      <c r="D265" s="17">
        <f t="shared" si="31"/>
        <v>3013.8625641888907</v>
      </c>
      <c r="E265" s="17">
        <f t="shared" si="32"/>
        <v>0</v>
      </c>
      <c r="F265" s="17">
        <f t="shared" si="33"/>
        <v>0</v>
      </c>
      <c r="G265" s="17">
        <f t="shared" si="34"/>
        <v>0</v>
      </c>
      <c r="H265" s="17">
        <f t="shared" si="39"/>
        <v>0</v>
      </c>
      <c r="I265" s="17">
        <f t="shared" si="35"/>
        <v>0</v>
      </c>
      <c r="J265" s="17">
        <f>SUM($H$27:$H265)</f>
        <v>6166.3507702666875</v>
      </c>
      <c r="K265" s="16">
        <f t="shared" si="36"/>
        <v>0</v>
      </c>
    </row>
    <row r="266" spans="1:11" x14ac:dyDescent="0.25">
      <c r="A266" s="3">
        <f t="shared" si="37"/>
        <v>240</v>
      </c>
      <c r="B266" s="18">
        <f t="shared" si="30"/>
        <v>53186</v>
      </c>
      <c r="C266" s="17">
        <f t="shared" si="38"/>
        <v>0</v>
      </c>
      <c r="D266" s="17">
        <f t="shared" si="31"/>
        <v>3013.8625641888907</v>
      </c>
      <c r="E266" s="17">
        <f t="shared" si="32"/>
        <v>0</v>
      </c>
      <c r="F266" s="17">
        <f t="shared" si="33"/>
        <v>0</v>
      </c>
      <c r="G266" s="17">
        <f t="shared" si="34"/>
        <v>0</v>
      </c>
      <c r="H266" s="17">
        <f t="shared" si="39"/>
        <v>0</v>
      </c>
      <c r="I266" s="17">
        <f t="shared" si="35"/>
        <v>0</v>
      </c>
      <c r="J266" s="17">
        <f>SUM($H$27:$H266)</f>
        <v>6166.3507702666875</v>
      </c>
      <c r="K266" s="16">
        <f t="shared" si="36"/>
        <v>0</v>
      </c>
    </row>
    <row r="267" spans="1:11" x14ac:dyDescent="0.25">
      <c r="A267" s="3">
        <f t="shared" si="37"/>
        <v>241</v>
      </c>
      <c r="B267" s="18">
        <f t="shared" si="30"/>
        <v>53217</v>
      </c>
      <c r="C267" s="17">
        <f t="shared" si="38"/>
        <v>0</v>
      </c>
      <c r="D267" s="17">
        <f t="shared" si="31"/>
        <v>3013.8625641888907</v>
      </c>
      <c r="E267" s="17">
        <f t="shared" si="32"/>
        <v>0</v>
      </c>
      <c r="F267" s="17">
        <f t="shared" si="33"/>
        <v>0</v>
      </c>
      <c r="G267" s="17">
        <f t="shared" si="34"/>
        <v>0</v>
      </c>
      <c r="H267" s="17">
        <f t="shared" si="39"/>
        <v>0</v>
      </c>
      <c r="I267" s="17">
        <f t="shared" si="35"/>
        <v>0</v>
      </c>
      <c r="J267" s="17">
        <f>SUM($H$27:$H267)</f>
        <v>6166.3507702666875</v>
      </c>
      <c r="K267" s="16">
        <f t="shared" si="36"/>
        <v>0</v>
      </c>
    </row>
    <row r="268" spans="1:11" x14ac:dyDescent="0.25">
      <c r="A268" s="3">
        <f t="shared" si="37"/>
        <v>242</v>
      </c>
      <c r="B268" s="18">
        <f t="shared" si="30"/>
        <v>53247</v>
      </c>
      <c r="C268" s="17">
        <f t="shared" si="38"/>
        <v>0</v>
      </c>
      <c r="D268" s="17">
        <f t="shared" si="31"/>
        <v>3013.8625641888907</v>
      </c>
      <c r="E268" s="17">
        <f t="shared" si="32"/>
        <v>0</v>
      </c>
      <c r="F268" s="17">
        <f t="shared" si="33"/>
        <v>0</v>
      </c>
      <c r="G268" s="17">
        <f t="shared" si="34"/>
        <v>0</v>
      </c>
      <c r="H268" s="17">
        <f t="shared" si="39"/>
        <v>0</v>
      </c>
      <c r="I268" s="17">
        <f t="shared" si="35"/>
        <v>0</v>
      </c>
      <c r="J268" s="17">
        <f>SUM($H$27:$H268)</f>
        <v>6166.3507702666875</v>
      </c>
      <c r="K268" s="16">
        <f t="shared" si="36"/>
        <v>0</v>
      </c>
    </row>
    <row r="269" spans="1:11" x14ac:dyDescent="0.25">
      <c r="A269" s="3">
        <f t="shared" si="37"/>
        <v>243</v>
      </c>
      <c r="B269" s="18">
        <f t="shared" si="30"/>
        <v>53278</v>
      </c>
      <c r="C269" s="17">
        <f t="shared" si="38"/>
        <v>0</v>
      </c>
      <c r="D269" s="17">
        <f t="shared" si="31"/>
        <v>3013.8625641888907</v>
      </c>
      <c r="E269" s="17">
        <f t="shared" si="32"/>
        <v>0</v>
      </c>
      <c r="F269" s="17">
        <f t="shared" si="33"/>
        <v>0</v>
      </c>
      <c r="G269" s="17">
        <f t="shared" si="34"/>
        <v>0</v>
      </c>
      <c r="H269" s="17">
        <f t="shared" si="39"/>
        <v>0</v>
      </c>
      <c r="I269" s="17">
        <f t="shared" si="35"/>
        <v>0</v>
      </c>
      <c r="J269" s="17">
        <f>SUM($H$27:$H269)</f>
        <v>6166.3507702666875</v>
      </c>
      <c r="K269" s="16">
        <f t="shared" si="36"/>
        <v>0</v>
      </c>
    </row>
    <row r="270" spans="1:11" x14ac:dyDescent="0.25">
      <c r="A270" s="3">
        <f t="shared" si="37"/>
        <v>244</v>
      </c>
      <c r="B270" s="18">
        <f t="shared" si="30"/>
        <v>53308</v>
      </c>
      <c r="C270" s="17">
        <f t="shared" si="38"/>
        <v>0</v>
      </c>
      <c r="D270" s="17">
        <f t="shared" si="31"/>
        <v>3013.8625641888907</v>
      </c>
      <c r="E270" s="17">
        <f t="shared" si="32"/>
        <v>0</v>
      </c>
      <c r="F270" s="17">
        <f t="shared" si="33"/>
        <v>0</v>
      </c>
      <c r="G270" s="17">
        <f t="shared" si="34"/>
        <v>0</v>
      </c>
      <c r="H270" s="17">
        <f t="shared" si="39"/>
        <v>0</v>
      </c>
      <c r="I270" s="17">
        <f t="shared" si="35"/>
        <v>0</v>
      </c>
      <c r="J270" s="17">
        <f>SUM($H$27:$H270)</f>
        <v>6166.3507702666875</v>
      </c>
      <c r="K270" s="16">
        <f t="shared" si="36"/>
        <v>0</v>
      </c>
    </row>
    <row r="271" spans="1:11" x14ac:dyDescent="0.25">
      <c r="A271" s="3">
        <f t="shared" si="37"/>
        <v>245</v>
      </c>
      <c r="B271" s="18">
        <f t="shared" si="30"/>
        <v>53339</v>
      </c>
      <c r="C271" s="17">
        <f t="shared" si="38"/>
        <v>0</v>
      </c>
      <c r="D271" s="17">
        <f t="shared" si="31"/>
        <v>3013.8625641888907</v>
      </c>
      <c r="E271" s="17">
        <f t="shared" si="32"/>
        <v>0</v>
      </c>
      <c r="F271" s="17">
        <f t="shared" si="33"/>
        <v>0</v>
      </c>
      <c r="G271" s="17">
        <f t="shared" si="34"/>
        <v>0</v>
      </c>
      <c r="H271" s="17">
        <f t="shared" si="39"/>
        <v>0</v>
      </c>
      <c r="I271" s="17">
        <f t="shared" si="35"/>
        <v>0</v>
      </c>
      <c r="J271" s="17">
        <f>SUM($H$27:$H271)</f>
        <v>6166.3507702666875</v>
      </c>
      <c r="K271" s="16">
        <f t="shared" si="36"/>
        <v>0</v>
      </c>
    </row>
    <row r="272" spans="1:11" x14ac:dyDescent="0.25">
      <c r="A272" s="3">
        <f t="shared" si="37"/>
        <v>246</v>
      </c>
      <c r="B272" s="18">
        <f t="shared" si="30"/>
        <v>53370</v>
      </c>
      <c r="C272" s="17">
        <f t="shared" si="38"/>
        <v>0</v>
      </c>
      <c r="D272" s="17">
        <f t="shared" si="31"/>
        <v>3013.8625641888907</v>
      </c>
      <c r="E272" s="17">
        <f t="shared" si="32"/>
        <v>0</v>
      </c>
      <c r="F272" s="17">
        <f t="shared" si="33"/>
        <v>0</v>
      </c>
      <c r="G272" s="17">
        <f t="shared" si="34"/>
        <v>0</v>
      </c>
      <c r="H272" s="17">
        <f t="shared" si="39"/>
        <v>0</v>
      </c>
      <c r="I272" s="17">
        <f t="shared" si="35"/>
        <v>0</v>
      </c>
      <c r="J272" s="17">
        <f>SUM($H$27:$H272)</f>
        <v>6166.3507702666875</v>
      </c>
      <c r="K272" s="16">
        <f t="shared" si="36"/>
        <v>0</v>
      </c>
    </row>
    <row r="273" spans="1:11" x14ac:dyDescent="0.25">
      <c r="A273" s="3">
        <f t="shared" si="37"/>
        <v>247</v>
      </c>
      <c r="B273" s="18">
        <f t="shared" si="30"/>
        <v>53398</v>
      </c>
      <c r="C273" s="17">
        <f t="shared" si="38"/>
        <v>0</v>
      </c>
      <c r="D273" s="17">
        <f t="shared" si="31"/>
        <v>3013.8625641888907</v>
      </c>
      <c r="E273" s="17">
        <f t="shared" si="32"/>
        <v>0</v>
      </c>
      <c r="F273" s="17">
        <f t="shared" si="33"/>
        <v>0</v>
      </c>
      <c r="G273" s="17">
        <f t="shared" si="34"/>
        <v>0</v>
      </c>
      <c r="H273" s="17">
        <f t="shared" si="39"/>
        <v>0</v>
      </c>
      <c r="I273" s="17">
        <f t="shared" si="35"/>
        <v>0</v>
      </c>
      <c r="J273" s="17">
        <f>SUM($H$27:$H273)</f>
        <v>6166.3507702666875</v>
      </c>
      <c r="K273" s="16">
        <f t="shared" si="36"/>
        <v>0</v>
      </c>
    </row>
    <row r="274" spans="1:11" x14ac:dyDescent="0.25">
      <c r="A274" s="3">
        <f t="shared" si="37"/>
        <v>248</v>
      </c>
      <c r="B274" s="18">
        <f t="shared" si="30"/>
        <v>53429</v>
      </c>
      <c r="C274" s="17">
        <f t="shared" si="38"/>
        <v>0</v>
      </c>
      <c r="D274" s="17">
        <f t="shared" si="31"/>
        <v>3013.8625641888907</v>
      </c>
      <c r="E274" s="17">
        <f t="shared" si="32"/>
        <v>0</v>
      </c>
      <c r="F274" s="17">
        <f t="shared" si="33"/>
        <v>0</v>
      </c>
      <c r="G274" s="17">
        <f t="shared" si="34"/>
        <v>0</v>
      </c>
      <c r="H274" s="17">
        <f t="shared" si="39"/>
        <v>0</v>
      </c>
      <c r="I274" s="17">
        <f t="shared" si="35"/>
        <v>0</v>
      </c>
      <c r="J274" s="17">
        <f>SUM($H$27:$H274)</f>
        <v>6166.3507702666875</v>
      </c>
      <c r="K274" s="16">
        <f t="shared" si="36"/>
        <v>0</v>
      </c>
    </row>
    <row r="275" spans="1:11" x14ac:dyDescent="0.25">
      <c r="A275" s="3">
        <f t="shared" si="37"/>
        <v>249</v>
      </c>
      <c r="B275" s="18">
        <f t="shared" si="30"/>
        <v>53459</v>
      </c>
      <c r="C275" s="17">
        <f t="shared" si="38"/>
        <v>0</v>
      </c>
      <c r="D275" s="17">
        <f t="shared" si="31"/>
        <v>3013.8625641888907</v>
      </c>
      <c r="E275" s="17">
        <f t="shared" si="32"/>
        <v>0</v>
      </c>
      <c r="F275" s="17">
        <f t="shared" si="33"/>
        <v>0</v>
      </c>
      <c r="G275" s="17">
        <f t="shared" si="34"/>
        <v>0</v>
      </c>
      <c r="H275" s="17">
        <f t="shared" si="39"/>
        <v>0</v>
      </c>
      <c r="I275" s="17">
        <f t="shared" si="35"/>
        <v>0</v>
      </c>
      <c r="J275" s="17">
        <f>SUM($H$27:$H275)</f>
        <v>6166.3507702666875</v>
      </c>
      <c r="K275" s="16">
        <f t="shared" si="36"/>
        <v>0</v>
      </c>
    </row>
    <row r="276" spans="1:11" x14ac:dyDescent="0.25">
      <c r="A276" s="3">
        <f t="shared" si="37"/>
        <v>250</v>
      </c>
      <c r="B276" s="18">
        <f t="shared" si="30"/>
        <v>53490</v>
      </c>
      <c r="C276" s="17">
        <f t="shared" si="38"/>
        <v>0</v>
      </c>
      <c r="D276" s="17">
        <f t="shared" si="31"/>
        <v>3013.8625641888907</v>
      </c>
      <c r="E276" s="17">
        <f t="shared" si="32"/>
        <v>0</v>
      </c>
      <c r="F276" s="17">
        <f t="shared" si="33"/>
        <v>0</v>
      </c>
      <c r="G276" s="17">
        <f t="shared" si="34"/>
        <v>0</v>
      </c>
      <c r="H276" s="17">
        <f t="shared" si="39"/>
        <v>0</v>
      </c>
      <c r="I276" s="17">
        <f t="shared" si="35"/>
        <v>0</v>
      </c>
      <c r="J276" s="17">
        <f>SUM($H$27:$H276)</f>
        <v>6166.3507702666875</v>
      </c>
      <c r="K276" s="16">
        <f t="shared" si="36"/>
        <v>0</v>
      </c>
    </row>
    <row r="277" spans="1:11" x14ac:dyDescent="0.25">
      <c r="A277" s="3">
        <f t="shared" si="37"/>
        <v>251</v>
      </c>
      <c r="B277" s="18">
        <f t="shared" si="30"/>
        <v>53520</v>
      </c>
      <c r="C277" s="17">
        <f t="shared" si="38"/>
        <v>0</v>
      </c>
      <c r="D277" s="17">
        <f t="shared" si="31"/>
        <v>3013.8625641888907</v>
      </c>
      <c r="E277" s="17">
        <f t="shared" si="32"/>
        <v>0</v>
      </c>
      <c r="F277" s="17">
        <f t="shared" si="33"/>
        <v>0</v>
      </c>
      <c r="G277" s="17">
        <f t="shared" si="34"/>
        <v>0</v>
      </c>
      <c r="H277" s="17">
        <f t="shared" si="39"/>
        <v>0</v>
      </c>
      <c r="I277" s="17">
        <f t="shared" si="35"/>
        <v>0</v>
      </c>
      <c r="J277" s="17">
        <f>SUM($H$27:$H277)</f>
        <v>6166.3507702666875</v>
      </c>
      <c r="K277" s="16">
        <f t="shared" si="36"/>
        <v>0</v>
      </c>
    </row>
    <row r="278" spans="1:11" x14ac:dyDescent="0.25">
      <c r="A278" s="3">
        <f t="shared" si="37"/>
        <v>252</v>
      </c>
      <c r="B278" s="18">
        <f t="shared" si="30"/>
        <v>53551</v>
      </c>
      <c r="C278" s="17">
        <f t="shared" si="38"/>
        <v>0</v>
      </c>
      <c r="D278" s="17">
        <f t="shared" si="31"/>
        <v>3013.8625641888907</v>
      </c>
      <c r="E278" s="17">
        <f t="shared" si="32"/>
        <v>0</v>
      </c>
      <c r="F278" s="17">
        <f t="shared" si="33"/>
        <v>0</v>
      </c>
      <c r="G278" s="17">
        <f t="shared" si="34"/>
        <v>0</v>
      </c>
      <c r="H278" s="17">
        <f t="shared" si="39"/>
        <v>0</v>
      </c>
      <c r="I278" s="17">
        <f t="shared" si="35"/>
        <v>0</v>
      </c>
      <c r="J278" s="17">
        <f>SUM($H$27:$H278)</f>
        <v>6166.3507702666875</v>
      </c>
      <c r="K278" s="16">
        <f t="shared" si="36"/>
        <v>0</v>
      </c>
    </row>
    <row r="279" spans="1:11" x14ac:dyDescent="0.25">
      <c r="A279" s="3">
        <f t="shared" si="37"/>
        <v>253</v>
      </c>
      <c r="B279" s="18">
        <f t="shared" si="30"/>
        <v>53582</v>
      </c>
      <c r="C279" s="17">
        <f t="shared" si="38"/>
        <v>0</v>
      </c>
      <c r="D279" s="17">
        <f t="shared" si="31"/>
        <v>3013.8625641888907</v>
      </c>
      <c r="E279" s="17">
        <f t="shared" si="32"/>
        <v>0</v>
      </c>
      <c r="F279" s="17">
        <f t="shared" si="33"/>
        <v>0</v>
      </c>
      <c r="G279" s="17">
        <f t="shared" si="34"/>
        <v>0</v>
      </c>
      <c r="H279" s="17">
        <f t="shared" si="39"/>
        <v>0</v>
      </c>
      <c r="I279" s="17">
        <f t="shared" si="35"/>
        <v>0</v>
      </c>
      <c r="J279" s="17">
        <f>SUM($H$27:$H279)</f>
        <v>6166.3507702666875</v>
      </c>
      <c r="K279" s="16">
        <f t="shared" si="36"/>
        <v>0</v>
      </c>
    </row>
    <row r="280" spans="1:11" x14ac:dyDescent="0.25">
      <c r="A280" s="3">
        <f t="shared" si="37"/>
        <v>254</v>
      </c>
      <c r="B280" s="18">
        <f t="shared" si="30"/>
        <v>53612</v>
      </c>
      <c r="C280" s="17">
        <f t="shared" si="38"/>
        <v>0</v>
      </c>
      <c r="D280" s="17">
        <f t="shared" si="31"/>
        <v>3013.8625641888907</v>
      </c>
      <c r="E280" s="17">
        <f t="shared" si="32"/>
        <v>0</v>
      </c>
      <c r="F280" s="17">
        <f t="shared" si="33"/>
        <v>0</v>
      </c>
      <c r="G280" s="17">
        <f t="shared" si="34"/>
        <v>0</v>
      </c>
      <c r="H280" s="17">
        <f t="shared" si="39"/>
        <v>0</v>
      </c>
      <c r="I280" s="17">
        <f t="shared" si="35"/>
        <v>0</v>
      </c>
      <c r="J280" s="17">
        <f>SUM($H$27:$H280)</f>
        <v>6166.3507702666875</v>
      </c>
      <c r="K280" s="16">
        <f t="shared" si="36"/>
        <v>0</v>
      </c>
    </row>
    <row r="281" spans="1:11" x14ac:dyDescent="0.25">
      <c r="A281" s="3">
        <f t="shared" si="37"/>
        <v>255</v>
      </c>
      <c r="B281" s="18">
        <f t="shared" si="30"/>
        <v>53643</v>
      </c>
      <c r="C281" s="17">
        <f t="shared" si="38"/>
        <v>0</v>
      </c>
      <c r="D281" s="17">
        <f t="shared" si="31"/>
        <v>3013.8625641888907</v>
      </c>
      <c r="E281" s="17">
        <f t="shared" si="32"/>
        <v>0</v>
      </c>
      <c r="F281" s="17">
        <f t="shared" si="33"/>
        <v>0</v>
      </c>
      <c r="G281" s="17">
        <f t="shared" si="34"/>
        <v>0</v>
      </c>
      <c r="H281" s="17">
        <f t="shared" si="39"/>
        <v>0</v>
      </c>
      <c r="I281" s="17">
        <f t="shared" si="35"/>
        <v>0</v>
      </c>
      <c r="J281" s="17">
        <f>SUM($H$27:$H281)</f>
        <v>6166.3507702666875</v>
      </c>
      <c r="K281" s="16">
        <f t="shared" si="36"/>
        <v>0</v>
      </c>
    </row>
    <row r="282" spans="1:11" x14ac:dyDescent="0.25">
      <c r="A282" s="3">
        <f t="shared" si="37"/>
        <v>256</v>
      </c>
      <c r="B282" s="18">
        <f t="shared" si="30"/>
        <v>53673</v>
      </c>
      <c r="C282" s="17">
        <f t="shared" si="38"/>
        <v>0</v>
      </c>
      <c r="D282" s="17">
        <f t="shared" si="31"/>
        <v>3013.8625641888907</v>
      </c>
      <c r="E282" s="17">
        <f t="shared" si="32"/>
        <v>0</v>
      </c>
      <c r="F282" s="17">
        <f t="shared" si="33"/>
        <v>0</v>
      </c>
      <c r="G282" s="17">
        <f t="shared" si="34"/>
        <v>0</v>
      </c>
      <c r="H282" s="17">
        <f t="shared" si="39"/>
        <v>0</v>
      </c>
      <c r="I282" s="17">
        <f t="shared" si="35"/>
        <v>0</v>
      </c>
      <c r="J282" s="17">
        <f>SUM($H$27:$H282)</f>
        <v>6166.3507702666875</v>
      </c>
      <c r="K282" s="16">
        <f t="shared" si="36"/>
        <v>0</v>
      </c>
    </row>
    <row r="283" spans="1:11" x14ac:dyDescent="0.25">
      <c r="A283" s="3">
        <f t="shared" si="37"/>
        <v>257</v>
      </c>
      <c r="B283" s="18">
        <f t="shared" ref="B283:B346" si="40">IF(Núm_de_pago&lt;&gt;"",DATE(YEAR(Inicio_prestamo),MONTH(Inicio_prestamo)+(Núm_de_pago)*12/Núm_pagos_al_año,DAY(Inicio_prestamo)),"")</f>
        <v>53704</v>
      </c>
      <c r="C283" s="17">
        <f t="shared" si="38"/>
        <v>0</v>
      </c>
      <c r="D283" s="17">
        <f t="shared" ref="D283:D346" si="41">IF(Núm_de_pago&lt;&gt;"",Pago_mensual_programado,"")</f>
        <v>3013.8625641888907</v>
      </c>
      <c r="E283" s="17">
        <f t="shared" ref="E283:E346" si="42">IF(AND(Núm_de_pago&lt;&gt;"",Pago_progr+Pagos_adicionales_programados&lt;Saldo_inicial),Pagos_adicionales_programados,IF(AND(Núm_de_pago&lt;&gt;"",Saldo_inicial-Pago_progr&gt;0),Saldo_inicial-Pago_progr,IF(Núm_de_pago&lt;&gt;"",0,"")))</f>
        <v>0</v>
      </c>
      <c r="F283" s="17">
        <f t="shared" ref="F283:F346" si="43">IF(AND(Núm_de_pago&lt;&gt;"",Pago_progr+Pago_adicional&lt;Saldo_inicial),Pago_progr+Pago_adicional,IF(Núm_de_pago&lt;&gt;"",Saldo_inicial,""))</f>
        <v>0</v>
      </c>
      <c r="G283" s="17">
        <f t="shared" ref="G283:G346" si="44">IF(Núm_de_pago&lt;&gt;"",Pago_total-Int,"")</f>
        <v>0</v>
      </c>
      <c r="H283" s="17">
        <f t="shared" si="39"/>
        <v>0</v>
      </c>
      <c r="I283" s="17">
        <f t="shared" ref="I283:I346" si="45">IF(AND(Núm_de_pago&lt;&gt;"",Pago_progr+Pago_adicional&lt;Saldo_inicial),Saldo_inicial-Capital,IF(Núm_de_pago&lt;&gt;"",0,""))</f>
        <v>0</v>
      </c>
      <c r="J283" s="17">
        <f>SUM($H$27:$H283)</f>
        <v>6166.3507702666875</v>
      </c>
      <c r="K283" s="16">
        <f t="shared" ref="K283:K346" si="46">+G283+H283</f>
        <v>0</v>
      </c>
    </row>
    <row r="284" spans="1:11" x14ac:dyDescent="0.25">
      <c r="A284" s="3">
        <f t="shared" ref="A284:A347" si="47">IF(Valores_especificados,A283+1,"")</f>
        <v>258</v>
      </c>
      <c r="B284" s="18">
        <f t="shared" si="40"/>
        <v>53735</v>
      </c>
      <c r="C284" s="17">
        <f t="shared" ref="C284:C347" si="48">IF(Núm_de_pago&lt;&gt;"",I283,"")</f>
        <v>0</v>
      </c>
      <c r="D284" s="17">
        <f t="shared" si="41"/>
        <v>3013.8625641888907</v>
      </c>
      <c r="E284" s="17">
        <f t="shared" si="42"/>
        <v>0</v>
      </c>
      <c r="F284" s="17">
        <f t="shared" si="43"/>
        <v>0</v>
      </c>
      <c r="G284" s="17">
        <f t="shared" si="44"/>
        <v>0</v>
      </c>
      <c r="H284" s="17">
        <f t="shared" ref="H284:H347" si="49">IF(Núm_de_pago&lt;&gt;"",Saldo_inicial*Tasa_de_interés/Núm_pagos_al_año,"")</f>
        <v>0</v>
      </c>
      <c r="I284" s="17">
        <f t="shared" si="45"/>
        <v>0</v>
      </c>
      <c r="J284" s="17">
        <f>SUM($H$27:$H284)</f>
        <v>6166.3507702666875</v>
      </c>
      <c r="K284" s="16">
        <f t="shared" si="46"/>
        <v>0</v>
      </c>
    </row>
    <row r="285" spans="1:11" x14ac:dyDescent="0.25">
      <c r="A285" s="3">
        <f t="shared" si="47"/>
        <v>259</v>
      </c>
      <c r="B285" s="18">
        <f t="shared" si="40"/>
        <v>53763</v>
      </c>
      <c r="C285" s="17">
        <f t="shared" si="48"/>
        <v>0</v>
      </c>
      <c r="D285" s="17">
        <f t="shared" si="41"/>
        <v>3013.8625641888907</v>
      </c>
      <c r="E285" s="17">
        <f t="shared" si="42"/>
        <v>0</v>
      </c>
      <c r="F285" s="17">
        <f t="shared" si="43"/>
        <v>0</v>
      </c>
      <c r="G285" s="17">
        <f t="shared" si="44"/>
        <v>0</v>
      </c>
      <c r="H285" s="17">
        <f t="shared" si="49"/>
        <v>0</v>
      </c>
      <c r="I285" s="17">
        <f t="shared" si="45"/>
        <v>0</v>
      </c>
      <c r="J285" s="17">
        <f>SUM($H$27:$H285)</f>
        <v>6166.3507702666875</v>
      </c>
      <c r="K285" s="16">
        <f t="shared" si="46"/>
        <v>0</v>
      </c>
    </row>
    <row r="286" spans="1:11" x14ac:dyDescent="0.25">
      <c r="A286" s="3">
        <f t="shared" si="47"/>
        <v>260</v>
      </c>
      <c r="B286" s="18">
        <f t="shared" si="40"/>
        <v>53794</v>
      </c>
      <c r="C286" s="17">
        <f t="shared" si="48"/>
        <v>0</v>
      </c>
      <c r="D286" s="17">
        <f t="shared" si="41"/>
        <v>3013.8625641888907</v>
      </c>
      <c r="E286" s="17">
        <f t="shared" si="42"/>
        <v>0</v>
      </c>
      <c r="F286" s="17">
        <f t="shared" si="43"/>
        <v>0</v>
      </c>
      <c r="G286" s="17">
        <f t="shared" si="44"/>
        <v>0</v>
      </c>
      <c r="H286" s="17">
        <f t="shared" si="49"/>
        <v>0</v>
      </c>
      <c r="I286" s="17">
        <f t="shared" si="45"/>
        <v>0</v>
      </c>
      <c r="J286" s="17">
        <f>SUM($H$27:$H286)</f>
        <v>6166.3507702666875</v>
      </c>
      <c r="K286" s="16">
        <f t="shared" si="46"/>
        <v>0</v>
      </c>
    </row>
    <row r="287" spans="1:11" x14ac:dyDescent="0.25">
      <c r="A287" s="3">
        <f t="shared" si="47"/>
        <v>261</v>
      </c>
      <c r="B287" s="18">
        <f t="shared" si="40"/>
        <v>53824</v>
      </c>
      <c r="C287" s="17">
        <f t="shared" si="48"/>
        <v>0</v>
      </c>
      <c r="D287" s="17">
        <f t="shared" si="41"/>
        <v>3013.8625641888907</v>
      </c>
      <c r="E287" s="17">
        <f t="shared" si="42"/>
        <v>0</v>
      </c>
      <c r="F287" s="17">
        <f t="shared" si="43"/>
        <v>0</v>
      </c>
      <c r="G287" s="17">
        <f t="shared" si="44"/>
        <v>0</v>
      </c>
      <c r="H287" s="17">
        <f t="shared" si="49"/>
        <v>0</v>
      </c>
      <c r="I287" s="17">
        <f t="shared" si="45"/>
        <v>0</v>
      </c>
      <c r="J287" s="17">
        <f>SUM($H$27:$H287)</f>
        <v>6166.3507702666875</v>
      </c>
      <c r="K287" s="16">
        <f t="shared" si="46"/>
        <v>0</v>
      </c>
    </row>
    <row r="288" spans="1:11" x14ac:dyDescent="0.25">
      <c r="A288" s="3">
        <f t="shared" si="47"/>
        <v>262</v>
      </c>
      <c r="B288" s="18">
        <f t="shared" si="40"/>
        <v>53855</v>
      </c>
      <c r="C288" s="17">
        <f t="shared" si="48"/>
        <v>0</v>
      </c>
      <c r="D288" s="17">
        <f t="shared" si="41"/>
        <v>3013.8625641888907</v>
      </c>
      <c r="E288" s="17">
        <f t="shared" si="42"/>
        <v>0</v>
      </c>
      <c r="F288" s="17">
        <f t="shared" si="43"/>
        <v>0</v>
      </c>
      <c r="G288" s="17">
        <f t="shared" si="44"/>
        <v>0</v>
      </c>
      <c r="H288" s="17">
        <f t="shared" si="49"/>
        <v>0</v>
      </c>
      <c r="I288" s="17">
        <f t="shared" si="45"/>
        <v>0</v>
      </c>
      <c r="J288" s="17">
        <f>SUM($H$27:$H288)</f>
        <v>6166.3507702666875</v>
      </c>
      <c r="K288" s="16">
        <f t="shared" si="46"/>
        <v>0</v>
      </c>
    </row>
    <row r="289" spans="1:11" x14ac:dyDescent="0.25">
      <c r="A289" s="3">
        <f t="shared" si="47"/>
        <v>263</v>
      </c>
      <c r="B289" s="18">
        <f t="shared" si="40"/>
        <v>53885</v>
      </c>
      <c r="C289" s="17">
        <f t="shared" si="48"/>
        <v>0</v>
      </c>
      <c r="D289" s="17">
        <f t="shared" si="41"/>
        <v>3013.8625641888907</v>
      </c>
      <c r="E289" s="17">
        <f t="shared" si="42"/>
        <v>0</v>
      </c>
      <c r="F289" s="17">
        <f t="shared" si="43"/>
        <v>0</v>
      </c>
      <c r="G289" s="17">
        <f t="shared" si="44"/>
        <v>0</v>
      </c>
      <c r="H289" s="17">
        <f t="shared" si="49"/>
        <v>0</v>
      </c>
      <c r="I289" s="17">
        <f t="shared" si="45"/>
        <v>0</v>
      </c>
      <c r="J289" s="17">
        <f>SUM($H$27:$H289)</f>
        <v>6166.3507702666875</v>
      </c>
      <c r="K289" s="16">
        <f t="shared" si="46"/>
        <v>0</v>
      </c>
    </row>
    <row r="290" spans="1:11" x14ac:dyDescent="0.25">
      <c r="A290" s="3">
        <f t="shared" si="47"/>
        <v>264</v>
      </c>
      <c r="B290" s="18">
        <f t="shared" si="40"/>
        <v>53916</v>
      </c>
      <c r="C290" s="17">
        <f t="shared" si="48"/>
        <v>0</v>
      </c>
      <c r="D290" s="17">
        <f t="shared" si="41"/>
        <v>3013.8625641888907</v>
      </c>
      <c r="E290" s="17">
        <f t="shared" si="42"/>
        <v>0</v>
      </c>
      <c r="F290" s="17">
        <f t="shared" si="43"/>
        <v>0</v>
      </c>
      <c r="G290" s="17">
        <f t="shared" si="44"/>
        <v>0</v>
      </c>
      <c r="H290" s="17">
        <f t="shared" si="49"/>
        <v>0</v>
      </c>
      <c r="I290" s="17">
        <f t="shared" si="45"/>
        <v>0</v>
      </c>
      <c r="J290" s="17">
        <f>SUM($H$27:$H290)</f>
        <v>6166.3507702666875</v>
      </c>
      <c r="K290" s="16">
        <f t="shared" si="46"/>
        <v>0</v>
      </c>
    </row>
    <row r="291" spans="1:11" x14ac:dyDescent="0.25">
      <c r="A291" s="3">
        <f t="shared" si="47"/>
        <v>265</v>
      </c>
      <c r="B291" s="18">
        <f t="shared" si="40"/>
        <v>53947</v>
      </c>
      <c r="C291" s="17">
        <f t="shared" si="48"/>
        <v>0</v>
      </c>
      <c r="D291" s="17">
        <f t="shared" si="41"/>
        <v>3013.8625641888907</v>
      </c>
      <c r="E291" s="17">
        <f t="shared" si="42"/>
        <v>0</v>
      </c>
      <c r="F291" s="17">
        <f t="shared" si="43"/>
        <v>0</v>
      </c>
      <c r="G291" s="17">
        <f t="shared" si="44"/>
        <v>0</v>
      </c>
      <c r="H291" s="17">
        <f t="shared" si="49"/>
        <v>0</v>
      </c>
      <c r="I291" s="17">
        <f t="shared" si="45"/>
        <v>0</v>
      </c>
      <c r="J291" s="17">
        <f>SUM($H$27:$H291)</f>
        <v>6166.3507702666875</v>
      </c>
      <c r="K291" s="16">
        <f t="shared" si="46"/>
        <v>0</v>
      </c>
    </row>
    <row r="292" spans="1:11" x14ac:dyDescent="0.25">
      <c r="A292" s="3">
        <f t="shared" si="47"/>
        <v>266</v>
      </c>
      <c r="B292" s="18">
        <f t="shared" si="40"/>
        <v>53977</v>
      </c>
      <c r="C292" s="17">
        <f t="shared" si="48"/>
        <v>0</v>
      </c>
      <c r="D292" s="17">
        <f t="shared" si="41"/>
        <v>3013.8625641888907</v>
      </c>
      <c r="E292" s="17">
        <f t="shared" si="42"/>
        <v>0</v>
      </c>
      <c r="F292" s="17">
        <f t="shared" si="43"/>
        <v>0</v>
      </c>
      <c r="G292" s="17">
        <f t="shared" si="44"/>
        <v>0</v>
      </c>
      <c r="H292" s="17">
        <f t="shared" si="49"/>
        <v>0</v>
      </c>
      <c r="I292" s="17">
        <f t="shared" si="45"/>
        <v>0</v>
      </c>
      <c r="J292" s="17">
        <f>SUM($H$27:$H292)</f>
        <v>6166.3507702666875</v>
      </c>
      <c r="K292" s="16">
        <f t="shared" si="46"/>
        <v>0</v>
      </c>
    </row>
    <row r="293" spans="1:11" x14ac:dyDescent="0.25">
      <c r="A293" s="3">
        <f t="shared" si="47"/>
        <v>267</v>
      </c>
      <c r="B293" s="18">
        <f t="shared" si="40"/>
        <v>54008</v>
      </c>
      <c r="C293" s="17">
        <f t="shared" si="48"/>
        <v>0</v>
      </c>
      <c r="D293" s="17">
        <f t="shared" si="41"/>
        <v>3013.8625641888907</v>
      </c>
      <c r="E293" s="17">
        <f t="shared" si="42"/>
        <v>0</v>
      </c>
      <c r="F293" s="17">
        <f t="shared" si="43"/>
        <v>0</v>
      </c>
      <c r="G293" s="17">
        <f t="shared" si="44"/>
        <v>0</v>
      </c>
      <c r="H293" s="17">
        <f t="shared" si="49"/>
        <v>0</v>
      </c>
      <c r="I293" s="17">
        <f t="shared" si="45"/>
        <v>0</v>
      </c>
      <c r="J293" s="17">
        <f>SUM($H$27:$H293)</f>
        <v>6166.3507702666875</v>
      </c>
      <c r="K293" s="16">
        <f t="shared" si="46"/>
        <v>0</v>
      </c>
    </row>
    <row r="294" spans="1:11" x14ac:dyDescent="0.25">
      <c r="A294" s="3">
        <f t="shared" si="47"/>
        <v>268</v>
      </c>
      <c r="B294" s="18">
        <f t="shared" si="40"/>
        <v>54038</v>
      </c>
      <c r="C294" s="17">
        <f t="shared" si="48"/>
        <v>0</v>
      </c>
      <c r="D294" s="17">
        <f t="shared" si="41"/>
        <v>3013.8625641888907</v>
      </c>
      <c r="E294" s="17">
        <f t="shared" si="42"/>
        <v>0</v>
      </c>
      <c r="F294" s="17">
        <f t="shared" si="43"/>
        <v>0</v>
      </c>
      <c r="G294" s="17">
        <f t="shared" si="44"/>
        <v>0</v>
      </c>
      <c r="H294" s="17">
        <f t="shared" si="49"/>
        <v>0</v>
      </c>
      <c r="I294" s="17">
        <f t="shared" si="45"/>
        <v>0</v>
      </c>
      <c r="J294" s="17">
        <f>SUM($H$27:$H294)</f>
        <v>6166.3507702666875</v>
      </c>
      <c r="K294" s="16">
        <f t="shared" si="46"/>
        <v>0</v>
      </c>
    </row>
    <row r="295" spans="1:11" x14ac:dyDescent="0.25">
      <c r="A295" s="3">
        <f t="shared" si="47"/>
        <v>269</v>
      </c>
      <c r="B295" s="18">
        <f t="shared" si="40"/>
        <v>54069</v>
      </c>
      <c r="C295" s="17">
        <f t="shared" si="48"/>
        <v>0</v>
      </c>
      <c r="D295" s="17">
        <f t="shared" si="41"/>
        <v>3013.8625641888907</v>
      </c>
      <c r="E295" s="17">
        <f t="shared" si="42"/>
        <v>0</v>
      </c>
      <c r="F295" s="17">
        <f t="shared" si="43"/>
        <v>0</v>
      </c>
      <c r="G295" s="17">
        <f t="shared" si="44"/>
        <v>0</v>
      </c>
      <c r="H295" s="17">
        <f t="shared" si="49"/>
        <v>0</v>
      </c>
      <c r="I295" s="17">
        <f t="shared" si="45"/>
        <v>0</v>
      </c>
      <c r="J295" s="17">
        <f>SUM($H$27:$H295)</f>
        <v>6166.3507702666875</v>
      </c>
      <c r="K295" s="16">
        <f t="shared" si="46"/>
        <v>0</v>
      </c>
    </row>
    <row r="296" spans="1:11" x14ac:dyDescent="0.25">
      <c r="A296" s="3">
        <f t="shared" si="47"/>
        <v>270</v>
      </c>
      <c r="B296" s="18">
        <f t="shared" si="40"/>
        <v>54100</v>
      </c>
      <c r="C296" s="17">
        <f t="shared" si="48"/>
        <v>0</v>
      </c>
      <c r="D296" s="17">
        <f t="shared" si="41"/>
        <v>3013.8625641888907</v>
      </c>
      <c r="E296" s="17">
        <f t="shared" si="42"/>
        <v>0</v>
      </c>
      <c r="F296" s="17">
        <f t="shared" si="43"/>
        <v>0</v>
      </c>
      <c r="G296" s="17">
        <f t="shared" si="44"/>
        <v>0</v>
      </c>
      <c r="H296" s="17">
        <f t="shared" si="49"/>
        <v>0</v>
      </c>
      <c r="I296" s="17">
        <f t="shared" si="45"/>
        <v>0</v>
      </c>
      <c r="J296" s="17">
        <f>SUM($H$27:$H296)</f>
        <v>6166.3507702666875</v>
      </c>
      <c r="K296" s="16">
        <f t="shared" si="46"/>
        <v>0</v>
      </c>
    </row>
    <row r="297" spans="1:11" x14ac:dyDescent="0.25">
      <c r="A297" s="3">
        <f t="shared" si="47"/>
        <v>271</v>
      </c>
      <c r="B297" s="18">
        <f t="shared" si="40"/>
        <v>54129</v>
      </c>
      <c r="C297" s="17">
        <f t="shared" si="48"/>
        <v>0</v>
      </c>
      <c r="D297" s="17">
        <f t="shared" si="41"/>
        <v>3013.8625641888907</v>
      </c>
      <c r="E297" s="17">
        <f t="shared" si="42"/>
        <v>0</v>
      </c>
      <c r="F297" s="17">
        <f t="shared" si="43"/>
        <v>0</v>
      </c>
      <c r="G297" s="17">
        <f t="shared" si="44"/>
        <v>0</v>
      </c>
      <c r="H297" s="17">
        <f t="shared" si="49"/>
        <v>0</v>
      </c>
      <c r="I297" s="17">
        <f t="shared" si="45"/>
        <v>0</v>
      </c>
      <c r="J297" s="17">
        <f>SUM($H$27:$H297)</f>
        <v>6166.3507702666875</v>
      </c>
      <c r="K297" s="16">
        <f t="shared" si="46"/>
        <v>0</v>
      </c>
    </row>
    <row r="298" spans="1:11" x14ac:dyDescent="0.25">
      <c r="A298" s="3">
        <f t="shared" si="47"/>
        <v>272</v>
      </c>
      <c r="B298" s="18">
        <f t="shared" si="40"/>
        <v>54160</v>
      </c>
      <c r="C298" s="17">
        <f t="shared" si="48"/>
        <v>0</v>
      </c>
      <c r="D298" s="17">
        <f t="shared" si="41"/>
        <v>3013.8625641888907</v>
      </c>
      <c r="E298" s="17">
        <f t="shared" si="42"/>
        <v>0</v>
      </c>
      <c r="F298" s="17">
        <f t="shared" si="43"/>
        <v>0</v>
      </c>
      <c r="G298" s="17">
        <f t="shared" si="44"/>
        <v>0</v>
      </c>
      <c r="H298" s="17">
        <f t="shared" si="49"/>
        <v>0</v>
      </c>
      <c r="I298" s="17">
        <f t="shared" si="45"/>
        <v>0</v>
      </c>
      <c r="J298" s="17">
        <f>SUM($H$27:$H298)</f>
        <v>6166.3507702666875</v>
      </c>
      <c r="K298" s="16">
        <f t="shared" si="46"/>
        <v>0</v>
      </c>
    </row>
    <row r="299" spans="1:11" x14ac:dyDescent="0.25">
      <c r="A299" s="3">
        <f t="shared" si="47"/>
        <v>273</v>
      </c>
      <c r="B299" s="18">
        <f t="shared" si="40"/>
        <v>54190</v>
      </c>
      <c r="C299" s="17">
        <f t="shared" si="48"/>
        <v>0</v>
      </c>
      <c r="D299" s="17">
        <f t="shared" si="41"/>
        <v>3013.8625641888907</v>
      </c>
      <c r="E299" s="17">
        <f t="shared" si="42"/>
        <v>0</v>
      </c>
      <c r="F299" s="17">
        <f t="shared" si="43"/>
        <v>0</v>
      </c>
      <c r="G299" s="17">
        <f t="shared" si="44"/>
        <v>0</v>
      </c>
      <c r="H299" s="17">
        <f t="shared" si="49"/>
        <v>0</v>
      </c>
      <c r="I299" s="17">
        <f t="shared" si="45"/>
        <v>0</v>
      </c>
      <c r="J299" s="17">
        <f>SUM($H$27:$H299)</f>
        <v>6166.3507702666875</v>
      </c>
      <c r="K299" s="16">
        <f t="shared" si="46"/>
        <v>0</v>
      </c>
    </row>
    <row r="300" spans="1:11" x14ac:dyDescent="0.25">
      <c r="A300" s="3">
        <f t="shared" si="47"/>
        <v>274</v>
      </c>
      <c r="B300" s="18">
        <f t="shared" si="40"/>
        <v>54221</v>
      </c>
      <c r="C300" s="17">
        <f t="shared" si="48"/>
        <v>0</v>
      </c>
      <c r="D300" s="17">
        <f t="shared" si="41"/>
        <v>3013.8625641888907</v>
      </c>
      <c r="E300" s="17">
        <f t="shared" si="42"/>
        <v>0</v>
      </c>
      <c r="F300" s="17">
        <f t="shared" si="43"/>
        <v>0</v>
      </c>
      <c r="G300" s="17">
        <f t="shared" si="44"/>
        <v>0</v>
      </c>
      <c r="H300" s="17">
        <f t="shared" si="49"/>
        <v>0</v>
      </c>
      <c r="I300" s="17">
        <f t="shared" si="45"/>
        <v>0</v>
      </c>
      <c r="J300" s="17">
        <f>SUM($H$27:$H300)</f>
        <v>6166.3507702666875</v>
      </c>
      <c r="K300" s="16">
        <f t="shared" si="46"/>
        <v>0</v>
      </c>
    </row>
    <row r="301" spans="1:11" x14ac:dyDescent="0.25">
      <c r="A301" s="3">
        <f t="shared" si="47"/>
        <v>275</v>
      </c>
      <c r="B301" s="18">
        <f t="shared" si="40"/>
        <v>54251</v>
      </c>
      <c r="C301" s="17">
        <f t="shared" si="48"/>
        <v>0</v>
      </c>
      <c r="D301" s="17">
        <f t="shared" si="41"/>
        <v>3013.8625641888907</v>
      </c>
      <c r="E301" s="17">
        <f t="shared" si="42"/>
        <v>0</v>
      </c>
      <c r="F301" s="17">
        <f t="shared" si="43"/>
        <v>0</v>
      </c>
      <c r="G301" s="17">
        <f t="shared" si="44"/>
        <v>0</v>
      </c>
      <c r="H301" s="17">
        <f t="shared" si="49"/>
        <v>0</v>
      </c>
      <c r="I301" s="17">
        <f t="shared" si="45"/>
        <v>0</v>
      </c>
      <c r="J301" s="17">
        <f>SUM($H$27:$H301)</f>
        <v>6166.3507702666875</v>
      </c>
      <c r="K301" s="16">
        <f t="shared" si="46"/>
        <v>0</v>
      </c>
    </row>
    <row r="302" spans="1:11" x14ac:dyDescent="0.25">
      <c r="A302" s="3">
        <f t="shared" si="47"/>
        <v>276</v>
      </c>
      <c r="B302" s="18">
        <f t="shared" si="40"/>
        <v>54282</v>
      </c>
      <c r="C302" s="17">
        <f t="shared" si="48"/>
        <v>0</v>
      </c>
      <c r="D302" s="17">
        <f t="shared" si="41"/>
        <v>3013.8625641888907</v>
      </c>
      <c r="E302" s="17">
        <f t="shared" si="42"/>
        <v>0</v>
      </c>
      <c r="F302" s="17">
        <f t="shared" si="43"/>
        <v>0</v>
      </c>
      <c r="G302" s="17">
        <f t="shared" si="44"/>
        <v>0</v>
      </c>
      <c r="H302" s="17">
        <f t="shared" si="49"/>
        <v>0</v>
      </c>
      <c r="I302" s="17">
        <f t="shared" si="45"/>
        <v>0</v>
      </c>
      <c r="J302" s="17">
        <f>SUM($H$27:$H302)</f>
        <v>6166.3507702666875</v>
      </c>
      <c r="K302" s="16">
        <f t="shared" si="46"/>
        <v>0</v>
      </c>
    </row>
    <row r="303" spans="1:11" x14ac:dyDescent="0.25">
      <c r="A303" s="3">
        <f t="shared" si="47"/>
        <v>277</v>
      </c>
      <c r="B303" s="18">
        <f t="shared" si="40"/>
        <v>54313</v>
      </c>
      <c r="C303" s="17">
        <f t="shared" si="48"/>
        <v>0</v>
      </c>
      <c r="D303" s="17">
        <f t="shared" si="41"/>
        <v>3013.8625641888907</v>
      </c>
      <c r="E303" s="17">
        <f t="shared" si="42"/>
        <v>0</v>
      </c>
      <c r="F303" s="17">
        <f t="shared" si="43"/>
        <v>0</v>
      </c>
      <c r="G303" s="17">
        <f t="shared" si="44"/>
        <v>0</v>
      </c>
      <c r="H303" s="17">
        <f t="shared" si="49"/>
        <v>0</v>
      </c>
      <c r="I303" s="17">
        <f t="shared" si="45"/>
        <v>0</v>
      </c>
      <c r="J303" s="17">
        <f>SUM($H$27:$H303)</f>
        <v>6166.3507702666875</v>
      </c>
      <c r="K303" s="16">
        <f t="shared" si="46"/>
        <v>0</v>
      </c>
    </row>
    <row r="304" spans="1:11" x14ac:dyDescent="0.25">
      <c r="A304" s="3">
        <f t="shared" si="47"/>
        <v>278</v>
      </c>
      <c r="B304" s="18">
        <f t="shared" si="40"/>
        <v>54343</v>
      </c>
      <c r="C304" s="17">
        <f t="shared" si="48"/>
        <v>0</v>
      </c>
      <c r="D304" s="17">
        <f t="shared" si="41"/>
        <v>3013.8625641888907</v>
      </c>
      <c r="E304" s="17">
        <f t="shared" si="42"/>
        <v>0</v>
      </c>
      <c r="F304" s="17">
        <f t="shared" si="43"/>
        <v>0</v>
      </c>
      <c r="G304" s="17">
        <f t="shared" si="44"/>
        <v>0</v>
      </c>
      <c r="H304" s="17">
        <f t="shared" si="49"/>
        <v>0</v>
      </c>
      <c r="I304" s="17">
        <f t="shared" si="45"/>
        <v>0</v>
      </c>
      <c r="J304" s="17">
        <f>SUM($H$27:$H304)</f>
        <v>6166.3507702666875</v>
      </c>
      <c r="K304" s="16">
        <f t="shared" si="46"/>
        <v>0</v>
      </c>
    </row>
    <row r="305" spans="1:11" x14ac:dyDescent="0.25">
      <c r="A305" s="3">
        <f t="shared" si="47"/>
        <v>279</v>
      </c>
      <c r="B305" s="18">
        <f t="shared" si="40"/>
        <v>54374</v>
      </c>
      <c r="C305" s="17">
        <f t="shared" si="48"/>
        <v>0</v>
      </c>
      <c r="D305" s="17">
        <f t="shared" si="41"/>
        <v>3013.8625641888907</v>
      </c>
      <c r="E305" s="17">
        <f t="shared" si="42"/>
        <v>0</v>
      </c>
      <c r="F305" s="17">
        <f t="shared" si="43"/>
        <v>0</v>
      </c>
      <c r="G305" s="17">
        <f t="shared" si="44"/>
        <v>0</v>
      </c>
      <c r="H305" s="17">
        <f t="shared" si="49"/>
        <v>0</v>
      </c>
      <c r="I305" s="17">
        <f t="shared" si="45"/>
        <v>0</v>
      </c>
      <c r="J305" s="17">
        <f>SUM($H$27:$H305)</f>
        <v>6166.3507702666875</v>
      </c>
      <c r="K305" s="16">
        <f t="shared" si="46"/>
        <v>0</v>
      </c>
    </row>
    <row r="306" spans="1:11" x14ac:dyDescent="0.25">
      <c r="A306" s="3">
        <f t="shared" si="47"/>
        <v>280</v>
      </c>
      <c r="B306" s="18">
        <f t="shared" si="40"/>
        <v>54404</v>
      </c>
      <c r="C306" s="17">
        <f t="shared" si="48"/>
        <v>0</v>
      </c>
      <c r="D306" s="17">
        <f t="shared" si="41"/>
        <v>3013.8625641888907</v>
      </c>
      <c r="E306" s="17">
        <f t="shared" si="42"/>
        <v>0</v>
      </c>
      <c r="F306" s="17">
        <f t="shared" si="43"/>
        <v>0</v>
      </c>
      <c r="G306" s="17">
        <f t="shared" si="44"/>
        <v>0</v>
      </c>
      <c r="H306" s="17">
        <f t="shared" si="49"/>
        <v>0</v>
      </c>
      <c r="I306" s="17">
        <f t="shared" si="45"/>
        <v>0</v>
      </c>
      <c r="J306" s="17">
        <f>SUM($H$27:$H306)</f>
        <v>6166.3507702666875</v>
      </c>
      <c r="K306" s="16">
        <f t="shared" si="46"/>
        <v>0</v>
      </c>
    </row>
    <row r="307" spans="1:11" x14ac:dyDescent="0.25">
      <c r="A307" s="3">
        <f t="shared" si="47"/>
        <v>281</v>
      </c>
      <c r="B307" s="18">
        <f t="shared" si="40"/>
        <v>54435</v>
      </c>
      <c r="C307" s="17">
        <f t="shared" si="48"/>
        <v>0</v>
      </c>
      <c r="D307" s="17">
        <f t="shared" si="41"/>
        <v>3013.8625641888907</v>
      </c>
      <c r="E307" s="17">
        <f t="shared" si="42"/>
        <v>0</v>
      </c>
      <c r="F307" s="17">
        <f t="shared" si="43"/>
        <v>0</v>
      </c>
      <c r="G307" s="17">
        <f t="shared" si="44"/>
        <v>0</v>
      </c>
      <c r="H307" s="17">
        <f t="shared" si="49"/>
        <v>0</v>
      </c>
      <c r="I307" s="17">
        <f t="shared" si="45"/>
        <v>0</v>
      </c>
      <c r="J307" s="17">
        <f>SUM($H$27:$H307)</f>
        <v>6166.3507702666875</v>
      </c>
      <c r="K307" s="16">
        <f t="shared" si="46"/>
        <v>0</v>
      </c>
    </row>
    <row r="308" spans="1:11" x14ac:dyDescent="0.25">
      <c r="A308" s="3">
        <f t="shared" si="47"/>
        <v>282</v>
      </c>
      <c r="B308" s="18">
        <f t="shared" si="40"/>
        <v>54466</v>
      </c>
      <c r="C308" s="17">
        <f t="shared" si="48"/>
        <v>0</v>
      </c>
      <c r="D308" s="17">
        <f t="shared" si="41"/>
        <v>3013.8625641888907</v>
      </c>
      <c r="E308" s="17">
        <f t="shared" si="42"/>
        <v>0</v>
      </c>
      <c r="F308" s="17">
        <f t="shared" si="43"/>
        <v>0</v>
      </c>
      <c r="G308" s="17">
        <f t="shared" si="44"/>
        <v>0</v>
      </c>
      <c r="H308" s="17">
        <f t="shared" si="49"/>
        <v>0</v>
      </c>
      <c r="I308" s="17">
        <f t="shared" si="45"/>
        <v>0</v>
      </c>
      <c r="J308" s="17">
        <f>SUM($H$27:$H308)</f>
        <v>6166.3507702666875</v>
      </c>
      <c r="K308" s="16">
        <f t="shared" si="46"/>
        <v>0</v>
      </c>
    </row>
    <row r="309" spans="1:11" x14ac:dyDescent="0.25">
      <c r="A309" s="3">
        <f t="shared" si="47"/>
        <v>283</v>
      </c>
      <c r="B309" s="18">
        <f t="shared" si="40"/>
        <v>54494</v>
      </c>
      <c r="C309" s="17">
        <f t="shared" si="48"/>
        <v>0</v>
      </c>
      <c r="D309" s="17">
        <f t="shared" si="41"/>
        <v>3013.8625641888907</v>
      </c>
      <c r="E309" s="17">
        <f t="shared" si="42"/>
        <v>0</v>
      </c>
      <c r="F309" s="17">
        <f t="shared" si="43"/>
        <v>0</v>
      </c>
      <c r="G309" s="17">
        <f t="shared" si="44"/>
        <v>0</v>
      </c>
      <c r="H309" s="17">
        <f t="shared" si="49"/>
        <v>0</v>
      </c>
      <c r="I309" s="17">
        <f t="shared" si="45"/>
        <v>0</v>
      </c>
      <c r="J309" s="17">
        <f>SUM($H$27:$H309)</f>
        <v>6166.3507702666875</v>
      </c>
      <c r="K309" s="16">
        <f t="shared" si="46"/>
        <v>0</v>
      </c>
    </row>
    <row r="310" spans="1:11" x14ac:dyDescent="0.25">
      <c r="A310" s="3">
        <f t="shared" si="47"/>
        <v>284</v>
      </c>
      <c r="B310" s="18">
        <f t="shared" si="40"/>
        <v>54525</v>
      </c>
      <c r="C310" s="17">
        <f t="shared" si="48"/>
        <v>0</v>
      </c>
      <c r="D310" s="17">
        <f t="shared" si="41"/>
        <v>3013.8625641888907</v>
      </c>
      <c r="E310" s="17">
        <f t="shared" si="42"/>
        <v>0</v>
      </c>
      <c r="F310" s="17">
        <f t="shared" si="43"/>
        <v>0</v>
      </c>
      <c r="G310" s="17">
        <f t="shared" si="44"/>
        <v>0</v>
      </c>
      <c r="H310" s="17">
        <f t="shared" si="49"/>
        <v>0</v>
      </c>
      <c r="I310" s="17">
        <f t="shared" si="45"/>
        <v>0</v>
      </c>
      <c r="J310" s="17">
        <f>SUM($H$27:$H310)</f>
        <v>6166.3507702666875</v>
      </c>
      <c r="K310" s="16">
        <f t="shared" si="46"/>
        <v>0</v>
      </c>
    </row>
    <row r="311" spans="1:11" x14ac:dyDescent="0.25">
      <c r="A311" s="3">
        <f t="shared" si="47"/>
        <v>285</v>
      </c>
      <c r="B311" s="18">
        <f t="shared" si="40"/>
        <v>54555</v>
      </c>
      <c r="C311" s="17">
        <f t="shared" si="48"/>
        <v>0</v>
      </c>
      <c r="D311" s="17">
        <f t="shared" si="41"/>
        <v>3013.8625641888907</v>
      </c>
      <c r="E311" s="17">
        <f t="shared" si="42"/>
        <v>0</v>
      </c>
      <c r="F311" s="17">
        <f t="shared" si="43"/>
        <v>0</v>
      </c>
      <c r="G311" s="17">
        <f t="shared" si="44"/>
        <v>0</v>
      </c>
      <c r="H311" s="17">
        <f t="shared" si="49"/>
        <v>0</v>
      </c>
      <c r="I311" s="17">
        <f t="shared" si="45"/>
        <v>0</v>
      </c>
      <c r="J311" s="17">
        <f>SUM($H$27:$H311)</f>
        <v>6166.3507702666875</v>
      </c>
      <c r="K311" s="16">
        <f t="shared" si="46"/>
        <v>0</v>
      </c>
    </row>
    <row r="312" spans="1:11" x14ac:dyDescent="0.25">
      <c r="A312" s="3">
        <f t="shared" si="47"/>
        <v>286</v>
      </c>
      <c r="B312" s="18">
        <f t="shared" si="40"/>
        <v>54586</v>
      </c>
      <c r="C312" s="17">
        <f t="shared" si="48"/>
        <v>0</v>
      </c>
      <c r="D312" s="17">
        <f t="shared" si="41"/>
        <v>3013.8625641888907</v>
      </c>
      <c r="E312" s="17">
        <f t="shared" si="42"/>
        <v>0</v>
      </c>
      <c r="F312" s="17">
        <f t="shared" si="43"/>
        <v>0</v>
      </c>
      <c r="G312" s="17">
        <f t="shared" si="44"/>
        <v>0</v>
      </c>
      <c r="H312" s="17">
        <f t="shared" si="49"/>
        <v>0</v>
      </c>
      <c r="I312" s="17">
        <f t="shared" si="45"/>
        <v>0</v>
      </c>
      <c r="J312" s="17">
        <f>SUM($H$27:$H312)</f>
        <v>6166.3507702666875</v>
      </c>
      <c r="K312" s="16">
        <f t="shared" si="46"/>
        <v>0</v>
      </c>
    </row>
    <row r="313" spans="1:11" x14ac:dyDescent="0.25">
      <c r="A313" s="3">
        <f t="shared" si="47"/>
        <v>287</v>
      </c>
      <c r="B313" s="18">
        <f t="shared" si="40"/>
        <v>54616</v>
      </c>
      <c r="C313" s="17">
        <f t="shared" si="48"/>
        <v>0</v>
      </c>
      <c r="D313" s="17">
        <f t="shared" si="41"/>
        <v>3013.8625641888907</v>
      </c>
      <c r="E313" s="17">
        <f t="shared" si="42"/>
        <v>0</v>
      </c>
      <c r="F313" s="17">
        <f t="shared" si="43"/>
        <v>0</v>
      </c>
      <c r="G313" s="17">
        <f t="shared" si="44"/>
        <v>0</v>
      </c>
      <c r="H313" s="17">
        <f t="shared" si="49"/>
        <v>0</v>
      </c>
      <c r="I313" s="17">
        <f t="shared" si="45"/>
        <v>0</v>
      </c>
      <c r="J313" s="17">
        <f>SUM($H$27:$H313)</f>
        <v>6166.3507702666875</v>
      </c>
      <c r="K313" s="16">
        <f t="shared" si="46"/>
        <v>0</v>
      </c>
    </row>
    <row r="314" spans="1:11" x14ac:dyDescent="0.25">
      <c r="A314" s="3">
        <f t="shared" si="47"/>
        <v>288</v>
      </c>
      <c r="B314" s="18">
        <f t="shared" si="40"/>
        <v>54647</v>
      </c>
      <c r="C314" s="17">
        <f t="shared" si="48"/>
        <v>0</v>
      </c>
      <c r="D314" s="17">
        <f t="shared" si="41"/>
        <v>3013.8625641888907</v>
      </c>
      <c r="E314" s="17">
        <f t="shared" si="42"/>
        <v>0</v>
      </c>
      <c r="F314" s="17">
        <f t="shared" si="43"/>
        <v>0</v>
      </c>
      <c r="G314" s="17">
        <f t="shared" si="44"/>
        <v>0</v>
      </c>
      <c r="H314" s="17">
        <f t="shared" si="49"/>
        <v>0</v>
      </c>
      <c r="I314" s="17">
        <f t="shared" si="45"/>
        <v>0</v>
      </c>
      <c r="J314" s="17">
        <f>SUM($H$27:$H314)</f>
        <v>6166.3507702666875</v>
      </c>
      <c r="K314" s="16">
        <f t="shared" si="46"/>
        <v>0</v>
      </c>
    </row>
    <row r="315" spans="1:11" x14ac:dyDescent="0.25">
      <c r="A315" s="3">
        <f t="shared" si="47"/>
        <v>289</v>
      </c>
      <c r="B315" s="18">
        <f t="shared" si="40"/>
        <v>54678</v>
      </c>
      <c r="C315" s="17">
        <f t="shared" si="48"/>
        <v>0</v>
      </c>
      <c r="D315" s="17">
        <f t="shared" si="41"/>
        <v>3013.8625641888907</v>
      </c>
      <c r="E315" s="17">
        <f t="shared" si="42"/>
        <v>0</v>
      </c>
      <c r="F315" s="17">
        <f t="shared" si="43"/>
        <v>0</v>
      </c>
      <c r="G315" s="17">
        <f t="shared" si="44"/>
        <v>0</v>
      </c>
      <c r="H315" s="17">
        <f t="shared" si="49"/>
        <v>0</v>
      </c>
      <c r="I315" s="17">
        <f t="shared" si="45"/>
        <v>0</v>
      </c>
      <c r="J315" s="17">
        <f>SUM($H$27:$H315)</f>
        <v>6166.3507702666875</v>
      </c>
      <c r="K315" s="16">
        <f t="shared" si="46"/>
        <v>0</v>
      </c>
    </row>
    <row r="316" spans="1:11" x14ac:dyDescent="0.25">
      <c r="A316" s="3">
        <f t="shared" si="47"/>
        <v>290</v>
      </c>
      <c r="B316" s="18">
        <f t="shared" si="40"/>
        <v>54708</v>
      </c>
      <c r="C316" s="17">
        <f t="shared" si="48"/>
        <v>0</v>
      </c>
      <c r="D316" s="17">
        <f t="shared" si="41"/>
        <v>3013.8625641888907</v>
      </c>
      <c r="E316" s="17">
        <f t="shared" si="42"/>
        <v>0</v>
      </c>
      <c r="F316" s="17">
        <f t="shared" si="43"/>
        <v>0</v>
      </c>
      <c r="G316" s="17">
        <f t="shared" si="44"/>
        <v>0</v>
      </c>
      <c r="H316" s="17">
        <f t="shared" si="49"/>
        <v>0</v>
      </c>
      <c r="I316" s="17">
        <f t="shared" si="45"/>
        <v>0</v>
      </c>
      <c r="J316" s="17">
        <f>SUM($H$27:$H316)</f>
        <v>6166.3507702666875</v>
      </c>
      <c r="K316" s="16">
        <f t="shared" si="46"/>
        <v>0</v>
      </c>
    </row>
    <row r="317" spans="1:11" x14ac:dyDescent="0.25">
      <c r="A317" s="3">
        <f t="shared" si="47"/>
        <v>291</v>
      </c>
      <c r="B317" s="18">
        <f t="shared" si="40"/>
        <v>54739</v>
      </c>
      <c r="C317" s="17">
        <f t="shared" si="48"/>
        <v>0</v>
      </c>
      <c r="D317" s="17">
        <f t="shared" si="41"/>
        <v>3013.8625641888907</v>
      </c>
      <c r="E317" s="17">
        <f t="shared" si="42"/>
        <v>0</v>
      </c>
      <c r="F317" s="17">
        <f t="shared" si="43"/>
        <v>0</v>
      </c>
      <c r="G317" s="17">
        <f t="shared" si="44"/>
        <v>0</v>
      </c>
      <c r="H317" s="17">
        <f t="shared" si="49"/>
        <v>0</v>
      </c>
      <c r="I317" s="17">
        <f t="shared" si="45"/>
        <v>0</v>
      </c>
      <c r="J317" s="17">
        <f>SUM($H$27:$H317)</f>
        <v>6166.3507702666875</v>
      </c>
      <c r="K317" s="16">
        <f t="shared" si="46"/>
        <v>0</v>
      </c>
    </row>
    <row r="318" spans="1:11" x14ac:dyDescent="0.25">
      <c r="A318" s="3">
        <f t="shared" si="47"/>
        <v>292</v>
      </c>
      <c r="B318" s="18">
        <f t="shared" si="40"/>
        <v>54769</v>
      </c>
      <c r="C318" s="17">
        <f t="shared" si="48"/>
        <v>0</v>
      </c>
      <c r="D318" s="17">
        <f t="shared" si="41"/>
        <v>3013.8625641888907</v>
      </c>
      <c r="E318" s="17">
        <f t="shared" si="42"/>
        <v>0</v>
      </c>
      <c r="F318" s="17">
        <f t="shared" si="43"/>
        <v>0</v>
      </c>
      <c r="G318" s="17">
        <f t="shared" si="44"/>
        <v>0</v>
      </c>
      <c r="H318" s="17">
        <f t="shared" si="49"/>
        <v>0</v>
      </c>
      <c r="I318" s="17">
        <f t="shared" si="45"/>
        <v>0</v>
      </c>
      <c r="J318" s="17">
        <f>SUM($H$27:$H318)</f>
        <v>6166.3507702666875</v>
      </c>
      <c r="K318" s="16">
        <f t="shared" si="46"/>
        <v>0</v>
      </c>
    </row>
    <row r="319" spans="1:11" x14ac:dyDescent="0.25">
      <c r="A319" s="3">
        <f t="shared" si="47"/>
        <v>293</v>
      </c>
      <c r="B319" s="18">
        <f t="shared" si="40"/>
        <v>54800</v>
      </c>
      <c r="C319" s="17">
        <f t="shared" si="48"/>
        <v>0</v>
      </c>
      <c r="D319" s="17">
        <f t="shared" si="41"/>
        <v>3013.8625641888907</v>
      </c>
      <c r="E319" s="17">
        <f t="shared" si="42"/>
        <v>0</v>
      </c>
      <c r="F319" s="17">
        <f t="shared" si="43"/>
        <v>0</v>
      </c>
      <c r="G319" s="17">
        <f t="shared" si="44"/>
        <v>0</v>
      </c>
      <c r="H319" s="17">
        <f t="shared" si="49"/>
        <v>0</v>
      </c>
      <c r="I319" s="17">
        <f t="shared" si="45"/>
        <v>0</v>
      </c>
      <c r="J319" s="17">
        <f>SUM($H$27:$H319)</f>
        <v>6166.3507702666875</v>
      </c>
      <c r="K319" s="16">
        <f t="shared" si="46"/>
        <v>0</v>
      </c>
    </row>
    <row r="320" spans="1:11" x14ac:dyDescent="0.25">
      <c r="A320" s="3">
        <f t="shared" si="47"/>
        <v>294</v>
      </c>
      <c r="B320" s="18">
        <f t="shared" si="40"/>
        <v>54831</v>
      </c>
      <c r="C320" s="17">
        <f t="shared" si="48"/>
        <v>0</v>
      </c>
      <c r="D320" s="17">
        <f t="shared" si="41"/>
        <v>3013.8625641888907</v>
      </c>
      <c r="E320" s="17">
        <f t="shared" si="42"/>
        <v>0</v>
      </c>
      <c r="F320" s="17">
        <f t="shared" si="43"/>
        <v>0</v>
      </c>
      <c r="G320" s="17">
        <f t="shared" si="44"/>
        <v>0</v>
      </c>
      <c r="H320" s="17">
        <f t="shared" si="49"/>
        <v>0</v>
      </c>
      <c r="I320" s="17">
        <f t="shared" si="45"/>
        <v>0</v>
      </c>
      <c r="J320" s="17">
        <f>SUM($H$27:$H320)</f>
        <v>6166.3507702666875</v>
      </c>
      <c r="K320" s="16">
        <f t="shared" si="46"/>
        <v>0</v>
      </c>
    </row>
    <row r="321" spans="1:11" x14ac:dyDescent="0.25">
      <c r="A321" s="3">
        <f t="shared" si="47"/>
        <v>295</v>
      </c>
      <c r="B321" s="18">
        <f t="shared" si="40"/>
        <v>54859</v>
      </c>
      <c r="C321" s="17">
        <f t="shared" si="48"/>
        <v>0</v>
      </c>
      <c r="D321" s="17">
        <f t="shared" si="41"/>
        <v>3013.8625641888907</v>
      </c>
      <c r="E321" s="17">
        <f t="shared" si="42"/>
        <v>0</v>
      </c>
      <c r="F321" s="17">
        <f t="shared" si="43"/>
        <v>0</v>
      </c>
      <c r="G321" s="17">
        <f t="shared" si="44"/>
        <v>0</v>
      </c>
      <c r="H321" s="17">
        <f t="shared" si="49"/>
        <v>0</v>
      </c>
      <c r="I321" s="17">
        <f t="shared" si="45"/>
        <v>0</v>
      </c>
      <c r="J321" s="17">
        <f>SUM($H$27:$H321)</f>
        <v>6166.3507702666875</v>
      </c>
      <c r="K321" s="16">
        <f t="shared" si="46"/>
        <v>0</v>
      </c>
    </row>
    <row r="322" spans="1:11" x14ac:dyDescent="0.25">
      <c r="A322" s="3">
        <f t="shared" si="47"/>
        <v>296</v>
      </c>
      <c r="B322" s="18">
        <f t="shared" si="40"/>
        <v>54890</v>
      </c>
      <c r="C322" s="17">
        <f t="shared" si="48"/>
        <v>0</v>
      </c>
      <c r="D322" s="17">
        <f t="shared" si="41"/>
        <v>3013.8625641888907</v>
      </c>
      <c r="E322" s="17">
        <f t="shared" si="42"/>
        <v>0</v>
      </c>
      <c r="F322" s="17">
        <f t="shared" si="43"/>
        <v>0</v>
      </c>
      <c r="G322" s="17">
        <f t="shared" si="44"/>
        <v>0</v>
      </c>
      <c r="H322" s="17">
        <f t="shared" si="49"/>
        <v>0</v>
      </c>
      <c r="I322" s="17">
        <f t="shared" si="45"/>
        <v>0</v>
      </c>
      <c r="J322" s="17">
        <f>SUM($H$27:$H322)</f>
        <v>6166.3507702666875</v>
      </c>
      <c r="K322" s="16">
        <f t="shared" si="46"/>
        <v>0</v>
      </c>
    </row>
    <row r="323" spans="1:11" x14ac:dyDescent="0.25">
      <c r="A323" s="3">
        <f t="shared" si="47"/>
        <v>297</v>
      </c>
      <c r="B323" s="18">
        <f t="shared" si="40"/>
        <v>54920</v>
      </c>
      <c r="C323" s="17">
        <f t="shared" si="48"/>
        <v>0</v>
      </c>
      <c r="D323" s="17">
        <f t="shared" si="41"/>
        <v>3013.8625641888907</v>
      </c>
      <c r="E323" s="17">
        <f t="shared" si="42"/>
        <v>0</v>
      </c>
      <c r="F323" s="17">
        <f t="shared" si="43"/>
        <v>0</v>
      </c>
      <c r="G323" s="17">
        <f t="shared" si="44"/>
        <v>0</v>
      </c>
      <c r="H323" s="17">
        <f t="shared" si="49"/>
        <v>0</v>
      </c>
      <c r="I323" s="17">
        <f t="shared" si="45"/>
        <v>0</v>
      </c>
      <c r="J323" s="17">
        <f>SUM($H$27:$H323)</f>
        <v>6166.3507702666875</v>
      </c>
      <c r="K323" s="16">
        <f t="shared" si="46"/>
        <v>0</v>
      </c>
    </row>
    <row r="324" spans="1:11" x14ac:dyDescent="0.25">
      <c r="A324" s="3">
        <f t="shared" si="47"/>
        <v>298</v>
      </c>
      <c r="B324" s="18">
        <f t="shared" si="40"/>
        <v>54951</v>
      </c>
      <c r="C324" s="17">
        <f t="shared" si="48"/>
        <v>0</v>
      </c>
      <c r="D324" s="17">
        <f t="shared" si="41"/>
        <v>3013.8625641888907</v>
      </c>
      <c r="E324" s="17">
        <f t="shared" si="42"/>
        <v>0</v>
      </c>
      <c r="F324" s="17">
        <f t="shared" si="43"/>
        <v>0</v>
      </c>
      <c r="G324" s="17">
        <f t="shared" si="44"/>
        <v>0</v>
      </c>
      <c r="H324" s="17">
        <f t="shared" si="49"/>
        <v>0</v>
      </c>
      <c r="I324" s="17">
        <f t="shared" si="45"/>
        <v>0</v>
      </c>
      <c r="J324" s="17">
        <f>SUM($H$27:$H324)</f>
        <v>6166.3507702666875</v>
      </c>
      <c r="K324" s="16">
        <f t="shared" si="46"/>
        <v>0</v>
      </c>
    </row>
    <row r="325" spans="1:11" x14ac:dyDescent="0.25">
      <c r="A325" s="3">
        <f t="shared" si="47"/>
        <v>299</v>
      </c>
      <c r="B325" s="18">
        <f t="shared" si="40"/>
        <v>54981</v>
      </c>
      <c r="C325" s="17">
        <f t="shared" si="48"/>
        <v>0</v>
      </c>
      <c r="D325" s="17">
        <f t="shared" si="41"/>
        <v>3013.8625641888907</v>
      </c>
      <c r="E325" s="17">
        <f t="shared" si="42"/>
        <v>0</v>
      </c>
      <c r="F325" s="17">
        <f t="shared" si="43"/>
        <v>0</v>
      </c>
      <c r="G325" s="17">
        <f t="shared" si="44"/>
        <v>0</v>
      </c>
      <c r="H325" s="17">
        <f t="shared" si="49"/>
        <v>0</v>
      </c>
      <c r="I325" s="17">
        <f t="shared" si="45"/>
        <v>0</v>
      </c>
      <c r="J325" s="17">
        <f>SUM($H$27:$H325)</f>
        <v>6166.3507702666875</v>
      </c>
      <c r="K325" s="16">
        <f t="shared" si="46"/>
        <v>0</v>
      </c>
    </row>
    <row r="326" spans="1:11" x14ac:dyDescent="0.25">
      <c r="A326" s="3">
        <f t="shared" si="47"/>
        <v>300</v>
      </c>
      <c r="B326" s="18">
        <f t="shared" si="40"/>
        <v>55012</v>
      </c>
      <c r="C326" s="17">
        <f t="shared" si="48"/>
        <v>0</v>
      </c>
      <c r="D326" s="17">
        <f t="shared" si="41"/>
        <v>3013.8625641888907</v>
      </c>
      <c r="E326" s="17">
        <f t="shared" si="42"/>
        <v>0</v>
      </c>
      <c r="F326" s="17">
        <f t="shared" si="43"/>
        <v>0</v>
      </c>
      <c r="G326" s="17">
        <f t="shared" si="44"/>
        <v>0</v>
      </c>
      <c r="H326" s="17">
        <f t="shared" si="49"/>
        <v>0</v>
      </c>
      <c r="I326" s="17">
        <f t="shared" si="45"/>
        <v>0</v>
      </c>
      <c r="J326" s="17">
        <f>SUM($H$27:$H326)</f>
        <v>6166.3507702666875</v>
      </c>
      <c r="K326" s="16">
        <f t="shared" si="46"/>
        <v>0</v>
      </c>
    </row>
    <row r="327" spans="1:11" x14ac:dyDescent="0.25">
      <c r="A327" s="3">
        <f t="shared" si="47"/>
        <v>301</v>
      </c>
      <c r="B327" s="18">
        <f t="shared" si="40"/>
        <v>55043</v>
      </c>
      <c r="C327" s="17">
        <f t="shared" si="48"/>
        <v>0</v>
      </c>
      <c r="D327" s="17">
        <f t="shared" si="41"/>
        <v>3013.8625641888907</v>
      </c>
      <c r="E327" s="17">
        <f t="shared" si="42"/>
        <v>0</v>
      </c>
      <c r="F327" s="17">
        <f t="shared" si="43"/>
        <v>0</v>
      </c>
      <c r="G327" s="17">
        <f t="shared" si="44"/>
        <v>0</v>
      </c>
      <c r="H327" s="17">
        <f t="shared" si="49"/>
        <v>0</v>
      </c>
      <c r="I327" s="17">
        <f t="shared" si="45"/>
        <v>0</v>
      </c>
      <c r="J327" s="17">
        <f>SUM($H$27:$H327)</f>
        <v>6166.3507702666875</v>
      </c>
      <c r="K327" s="16">
        <f t="shared" si="46"/>
        <v>0</v>
      </c>
    </row>
    <row r="328" spans="1:11" x14ac:dyDescent="0.25">
      <c r="A328" s="3">
        <f t="shared" si="47"/>
        <v>302</v>
      </c>
      <c r="B328" s="18">
        <f t="shared" si="40"/>
        <v>55073</v>
      </c>
      <c r="C328" s="17">
        <f t="shared" si="48"/>
        <v>0</v>
      </c>
      <c r="D328" s="17">
        <f t="shared" si="41"/>
        <v>3013.8625641888907</v>
      </c>
      <c r="E328" s="17">
        <f t="shared" si="42"/>
        <v>0</v>
      </c>
      <c r="F328" s="17">
        <f t="shared" si="43"/>
        <v>0</v>
      </c>
      <c r="G328" s="17">
        <f t="shared" si="44"/>
        <v>0</v>
      </c>
      <c r="H328" s="17">
        <f t="shared" si="49"/>
        <v>0</v>
      </c>
      <c r="I328" s="17">
        <f t="shared" si="45"/>
        <v>0</v>
      </c>
      <c r="J328" s="17">
        <f>SUM($H$27:$H328)</f>
        <v>6166.3507702666875</v>
      </c>
      <c r="K328" s="16">
        <f t="shared" si="46"/>
        <v>0</v>
      </c>
    </row>
    <row r="329" spans="1:11" x14ac:dyDescent="0.25">
      <c r="A329" s="3">
        <f t="shared" si="47"/>
        <v>303</v>
      </c>
      <c r="B329" s="18">
        <f t="shared" si="40"/>
        <v>55104</v>
      </c>
      <c r="C329" s="17">
        <f t="shared" si="48"/>
        <v>0</v>
      </c>
      <c r="D329" s="17">
        <f t="shared" si="41"/>
        <v>3013.8625641888907</v>
      </c>
      <c r="E329" s="17">
        <f t="shared" si="42"/>
        <v>0</v>
      </c>
      <c r="F329" s="17">
        <f t="shared" si="43"/>
        <v>0</v>
      </c>
      <c r="G329" s="17">
        <f t="shared" si="44"/>
        <v>0</v>
      </c>
      <c r="H329" s="17">
        <f t="shared" si="49"/>
        <v>0</v>
      </c>
      <c r="I329" s="17">
        <f t="shared" si="45"/>
        <v>0</v>
      </c>
      <c r="J329" s="17">
        <f>SUM($H$27:$H329)</f>
        <v>6166.3507702666875</v>
      </c>
      <c r="K329" s="16">
        <f t="shared" si="46"/>
        <v>0</v>
      </c>
    </row>
    <row r="330" spans="1:11" x14ac:dyDescent="0.25">
      <c r="A330" s="3">
        <f t="shared" si="47"/>
        <v>304</v>
      </c>
      <c r="B330" s="18">
        <f t="shared" si="40"/>
        <v>55134</v>
      </c>
      <c r="C330" s="17">
        <f t="shared" si="48"/>
        <v>0</v>
      </c>
      <c r="D330" s="17">
        <f t="shared" si="41"/>
        <v>3013.8625641888907</v>
      </c>
      <c r="E330" s="17">
        <f t="shared" si="42"/>
        <v>0</v>
      </c>
      <c r="F330" s="17">
        <f t="shared" si="43"/>
        <v>0</v>
      </c>
      <c r="G330" s="17">
        <f t="shared" si="44"/>
        <v>0</v>
      </c>
      <c r="H330" s="17">
        <f t="shared" si="49"/>
        <v>0</v>
      </c>
      <c r="I330" s="17">
        <f t="shared" si="45"/>
        <v>0</v>
      </c>
      <c r="J330" s="17">
        <f>SUM($H$27:$H330)</f>
        <v>6166.3507702666875</v>
      </c>
      <c r="K330" s="16">
        <f t="shared" si="46"/>
        <v>0</v>
      </c>
    </row>
    <row r="331" spans="1:11" x14ac:dyDescent="0.25">
      <c r="A331" s="3">
        <f t="shared" si="47"/>
        <v>305</v>
      </c>
      <c r="B331" s="18">
        <f t="shared" si="40"/>
        <v>55165</v>
      </c>
      <c r="C331" s="17">
        <f t="shared" si="48"/>
        <v>0</v>
      </c>
      <c r="D331" s="17">
        <f t="shared" si="41"/>
        <v>3013.8625641888907</v>
      </c>
      <c r="E331" s="17">
        <f t="shared" si="42"/>
        <v>0</v>
      </c>
      <c r="F331" s="17">
        <f t="shared" si="43"/>
        <v>0</v>
      </c>
      <c r="G331" s="17">
        <f t="shared" si="44"/>
        <v>0</v>
      </c>
      <c r="H331" s="17">
        <f t="shared" si="49"/>
        <v>0</v>
      </c>
      <c r="I331" s="17">
        <f t="shared" si="45"/>
        <v>0</v>
      </c>
      <c r="J331" s="17">
        <f>SUM($H$27:$H331)</f>
        <v>6166.3507702666875</v>
      </c>
      <c r="K331" s="16">
        <f t="shared" si="46"/>
        <v>0</v>
      </c>
    </row>
    <row r="332" spans="1:11" x14ac:dyDescent="0.25">
      <c r="A332" s="3">
        <f t="shared" si="47"/>
        <v>306</v>
      </c>
      <c r="B332" s="18">
        <f t="shared" si="40"/>
        <v>55196</v>
      </c>
      <c r="C332" s="17">
        <f t="shared" si="48"/>
        <v>0</v>
      </c>
      <c r="D332" s="17">
        <f t="shared" si="41"/>
        <v>3013.8625641888907</v>
      </c>
      <c r="E332" s="17">
        <f t="shared" si="42"/>
        <v>0</v>
      </c>
      <c r="F332" s="17">
        <f t="shared" si="43"/>
        <v>0</v>
      </c>
      <c r="G332" s="17">
        <f t="shared" si="44"/>
        <v>0</v>
      </c>
      <c r="H332" s="17">
        <f t="shared" si="49"/>
        <v>0</v>
      </c>
      <c r="I332" s="17">
        <f t="shared" si="45"/>
        <v>0</v>
      </c>
      <c r="J332" s="17">
        <f>SUM($H$27:$H332)</f>
        <v>6166.3507702666875</v>
      </c>
      <c r="K332" s="16">
        <f t="shared" si="46"/>
        <v>0</v>
      </c>
    </row>
    <row r="333" spans="1:11" x14ac:dyDescent="0.25">
      <c r="A333" s="3">
        <f t="shared" si="47"/>
        <v>307</v>
      </c>
      <c r="B333" s="18">
        <f t="shared" si="40"/>
        <v>55224</v>
      </c>
      <c r="C333" s="17">
        <f t="shared" si="48"/>
        <v>0</v>
      </c>
      <c r="D333" s="17">
        <f t="shared" si="41"/>
        <v>3013.8625641888907</v>
      </c>
      <c r="E333" s="17">
        <f t="shared" si="42"/>
        <v>0</v>
      </c>
      <c r="F333" s="17">
        <f t="shared" si="43"/>
        <v>0</v>
      </c>
      <c r="G333" s="17">
        <f t="shared" si="44"/>
        <v>0</v>
      </c>
      <c r="H333" s="17">
        <f t="shared" si="49"/>
        <v>0</v>
      </c>
      <c r="I333" s="17">
        <f t="shared" si="45"/>
        <v>0</v>
      </c>
      <c r="J333" s="17">
        <f>SUM($H$27:$H333)</f>
        <v>6166.3507702666875</v>
      </c>
      <c r="K333" s="16">
        <f t="shared" si="46"/>
        <v>0</v>
      </c>
    </row>
    <row r="334" spans="1:11" x14ac:dyDescent="0.25">
      <c r="A334" s="3">
        <f t="shared" si="47"/>
        <v>308</v>
      </c>
      <c r="B334" s="18">
        <f t="shared" si="40"/>
        <v>55255</v>
      </c>
      <c r="C334" s="17">
        <f t="shared" si="48"/>
        <v>0</v>
      </c>
      <c r="D334" s="17">
        <f t="shared" si="41"/>
        <v>3013.8625641888907</v>
      </c>
      <c r="E334" s="17">
        <f t="shared" si="42"/>
        <v>0</v>
      </c>
      <c r="F334" s="17">
        <f t="shared" si="43"/>
        <v>0</v>
      </c>
      <c r="G334" s="17">
        <f t="shared" si="44"/>
        <v>0</v>
      </c>
      <c r="H334" s="17">
        <f t="shared" si="49"/>
        <v>0</v>
      </c>
      <c r="I334" s="17">
        <f t="shared" si="45"/>
        <v>0</v>
      </c>
      <c r="J334" s="17">
        <f>SUM($H$27:$H334)</f>
        <v>6166.3507702666875</v>
      </c>
      <c r="K334" s="16">
        <f t="shared" si="46"/>
        <v>0</v>
      </c>
    </row>
    <row r="335" spans="1:11" x14ac:dyDescent="0.25">
      <c r="A335" s="3">
        <f t="shared" si="47"/>
        <v>309</v>
      </c>
      <c r="B335" s="18">
        <f t="shared" si="40"/>
        <v>55285</v>
      </c>
      <c r="C335" s="17">
        <f t="shared" si="48"/>
        <v>0</v>
      </c>
      <c r="D335" s="17">
        <f t="shared" si="41"/>
        <v>3013.8625641888907</v>
      </c>
      <c r="E335" s="17">
        <f t="shared" si="42"/>
        <v>0</v>
      </c>
      <c r="F335" s="17">
        <f t="shared" si="43"/>
        <v>0</v>
      </c>
      <c r="G335" s="17">
        <f t="shared" si="44"/>
        <v>0</v>
      </c>
      <c r="H335" s="17">
        <f t="shared" si="49"/>
        <v>0</v>
      </c>
      <c r="I335" s="17">
        <f t="shared" si="45"/>
        <v>0</v>
      </c>
      <c r="J335" s="17">
        <f>SUM($H$27:$H335)</f>
        <v>6166.3507702666875</v>
      </c>
      <c r="K335" s="16">
        <f t="shared" si="46"/>
        <v>0</v>
      </c>
    </row>
    <row r="336" spans="1:11" x14ac:dyDescent="0.25">
      <c r="A336" s="3">
        <f t="shared" si="47"/>
        <v>310</v>
      </c>
      <c r="B336" s="18">
        <f t="shared" si="40"/>
        <v>55316</v>
      </c>
      <c r="C336" s="17">
        <f t="shared" si="48"/>
        <v>0</v>
      </c>
      <c r="D336" s="17">
        <f t="shared" si="41"/>
        <v>3013.8625641888907</v>
      </c>
      <c r="E336" s="17">
        <f t="shared" si="42"/>
        <v>0</v>
      </c>
      <c r="F336" s="17">
        <f t="shared" si="43"/>
        <v>0</v>
      </c>
      <c r="G336" s="17">
        <f t="shared" si="44"/>
        <v>0</v>
      </c>
      <c r="H336" s="17">
        <f t="shared" si="49"/>
        <v>0</v>
      </c>
      <c r="I336" s="17">
        <f t="shared" si="45"/>
        <v>0</v>
      </c>
      <c r="J336" s="17">
        <f>SUM($H$27:$H336)</f>
        <v>6166.3507702666875</v>
      </c>
      <c r="K336" s="16">
        <f t="shared" si="46"/>
        <v>0</v>
      </c>
    </row>
    <row r="337" spans="1:11" x14ac:dyDescent="0.25">
      <c r="A337" s="3">
        <f t="shared" si="47"/>
        <v>311</v>
      </c>
      <c r="B337" s="18">
        <f t="shared" si="40"/>
        <v>55346</v>
      </c>
      <c r="C337" s="17">
        <f t="shared" si="48"/>
        <v>0</v>
      </c>
      <c r="D337" s="17">
        <f t="shared" si="41"/>
        <v>3013.8625641888907</v>
      </c>
      <c r="E337" s="17">
        <f t="shared" si="42"/>
        <v>0</v>
      </c>
      <c r="F337" s="17">
        <f t="shared" si="43"/>
        <v>0</v>
      </c>
      <c r="G337" s="17">
        <f t="shared" si="44"/>
        <v>0</v>
      </c>
      <c r="H337" s="17">
        <f t="shared" si="49"/>
        <v>0</v>
      </c>
      <c r="I337" s="17">
        <f t="shared" si="45"/>
        <v>0</v>
      </c>
      <c r="J337" s="17">
        <f>SUM($H$27:$H337)</f>
        <v>6166.3507702666875</v>
      </c>
      <c r="K337" s="16">
        <f t="shared" si="46"/>
        <v>0</v>
      </c>
    </row>
    <row r="338" spans="1:11" x14ac:dyDescent="0.25">
      <c r="A338" s="3">
        <f t="shared" si="47"/>
        <v>312</v>
      </c>
      <c r="B338" s="18">
        <f t="shared" si="40"/>
        <v>55377</v>
      </c>
      <c r="C338" s="17">
        <f t="shared" si="48"/>
        <v>0</v>
      </c>
      <c r="D338" s="17">
        <f t="shared" si="41"/>
        <v>3013.8625641888907</v>
      </c>
      <c r="E338" s="17">
        <f t="shared" si="42"/>
        <v>0</v>
      </c>
      <c r="F338" s="17">
        <f t="shared" si="43"/>
        <v>0</v>
      </c>
      <c r="G338" s="17">
        <f t="shared" si="44"/>
        <v>0</v>
      </c>
      <c r="H338" s="17">
        <f t="shared" si="49"/>
        <v>0</v>
      </c>
      <c r="I338" s="17">
        <f t="shared" si="45"/>
        <v>0</v>
      </c>
      <c r="J338" s="17">
        <f>SUM($H$27:$H338)</f>
        <v>6166.3507702666875</v>
      </c>
      <c r="K338" s="16">
        <f t="shared" si="46"/>
        <v>0</v>
      </c>
    </row>
    <row r="339" spans="1:11" x14ac:dyDescent="0.25">
      <c r="A339" s="3">
        <f t="shared" si="47"/>
        <v>313</v>
      </c>
      <c r="B339" s="18">
        <f t="shared" si="40"/>
        <v>55408</v>
      </c>
      <c r="C339" s="17">
        <f t="shared" si="48"/>
        <v>0</v>
      </c>
      <c r="D339" s="17">
        <f t="shared" si="41"/>
        <v>3013.8625641888907</v>
      </c>
      <c r="E339" s="17">
        <f t="shared" si="42"/>
        <v>0</v>
      </c>
      <c r="F339" s="17">
        <f t="shared" si="43"/>
        <v>0</v>
      </c>
      <c r="G339" s="17">
        <f t="shared" si="44"/>
        <v>0</v>
      </c>
      <c r="H339" s="17">
        <f t="shared" si="49"/>
        <v>0</v>
      </c>
      <c r="I339" s="17">
        <f t="shared" si="45"/>
        <v>0</v>
      </c>
      <c r="J339" s="17">
        <f>SUM($H$27:$H339)</f>
        <v>6166.3507702666875</v>
      </c>
      <c r="K339" s="16">
        <f t="shared" si="46"/>
        <v>0</v>
      </c>
    </row>
    <row r="340" spans="1:11" x14ac:dyDescent="0.25">
      <c r="A340" s="3">
        <f t="shared" si="47"/>
        <v>314</v>
      </c>
      <c r="B340" s="18">
        <f t="shared" si="40"/>
        <v>55438</v>
      </c>
      <c r="C340" s="17">
        <f t="shared" si="48"/>
        <v>0</v>
      </c>
      <c r="D340" s="17">
        <f t="shared" si="41"/>
        <v>3013.8625641888907</v>
      </c>
      <c r="E340" s="17">
        <f t="shared" si="42"/>
        <v>0</v>
      </c>
      <c r="F340" s="17">
        <f t="shared" si="43"/>
        <v>0</v>
      </c>
      <c r="G340" s="17">
        <f t="shared" si="44"/>
        <v>0</v>
      </c>
      <c r="H340" s="17">
        <f t="shared" si="49"/>
        <v>0</v>
      </c>
      <c r="I340" s="17">
        <f t="shared" si="45"/>
        <v>0</v>
      </c>
      <c r="J340" s="17">
        <f>SUM($H$27:$H340)</f>
        <v>6166.3507702666875</v>
      </c>
      <c r="K340" s="16">
        <f t="shared" si="46"/>
        <v>0</v>
      </c>
    </row>
    <row r="341" spans="1:11" x14ac:dyDescent="0.25">
      <c r="A341" s="3">
        <f t="shared" si="47"/>
        <v>315</v>
      </c>
      <c r="B341" s="18">
        <f t="shared" si="40"/>
        <v>55469</v>
      </c>
      <c r="C341" s="17">
        <f t="shared" si="48"/>
        <v>0</v>
      </c>
      <c r="D341" s="17">
        <f t="shared" si="41"/>
        <v>3013.8625641888907</v>
      </c>
      <c r="E341" s="17">
        <f t="shared" si="42"/>
        <v>0</v>
      </c>
      <c r="F341" s="17">
        <f t="shared" si="43"/>
        <v>0</v>
      </c>
      <c r="G341" s="17">
        <f t="shared" si="44"/>
        <v>0</v>
      </c>
      <c r="H341" s="17">
        <f t="shared" si="49"/>
        <v>0</v>
      </c>
      <c r="I341" s="17">
        <f t="shared" si="45"/>
        <v>0</v>
      </c>
      <c r="J341" s="17">
        <f>SUM($H$27:$H341)</f>
        <v>6166.3507702666875</v>
      </c>
      <c r="K341" s="16">
        <f t="shared" si="46"/>
        <v>0</v>
      </c>
    </row>
    <row r="342" spans="1:11" x14ac:dyDescent="0.25">
      <c r="A342" s="3">
        <f t="shared" si="47"/>
        <v>316</v>
      </c>
      <c r="B342" s="18">
        <f t="shared" si="40"/>
        <v>55499</v>
      </c>
      <c r="C342" s="17">
        <f t="shared" si="48"/>
        <v>0</v>
      </c>
      <c r="D342" s="17">
        <f t="shared" si="41"/>
        <v>3013.8625641888907</v>
      </c>
      <c r="E342" s="17">
        <f t="shared" si="42"/>
        <v>0</v>
      </c>
      <c r="F342" s="17">
        <f t="shared" si="43"/>
        <v>0</v>
      </c>
      <c r="G342" s="17">
        <f t="shared" si="44"/>
        <v>0</v>
      </c>
      <c r="H342" s="17">
        <f t="shared" si="49"/>
        <v>0</v>
      </c>
      <c r="I342" s="17">
        <f t="shared" si="45"/>
        <v>0</v>
      </c>
      <c r="J342" s="17">
        <f>SUM($H$27:$H342)</f>
        <v>6166.3507702666875</v>
      </c>
      <c r="K342" s="16">
        <f t="shared" si="46"/>
        <v>0</v>
      </c>
    </row>
    <row r="343" spans="1:11" x14ac:dyDescent="0.25">
      <c r="A343" s="3">
        <f t="shared" si="47"/>
        <v>317</v>
      </c>
      <c r="B343" s="18">
        <f t="shared" si="40"/>
        <v>55530</v>
      </c>
      <c r="C343" s="17">
        <f t="shared" si="48"/>
        <v>0</v>
      </c>
      <c r="D343" s="17">
        <f t="shared" si="41"/>
        <v>3013.8625641888907</v>
      </c>
      <c r="E343" s="17">
        <f t="shared" si="42"/>
        <v>0</v>
      </c>
      <c r="F343" s="17">
        <f t="shared" si="43"/>
        <v>0</v>
      </c>
      <c r="G343" s="17">
        <f t="shared" si="44"/>
        <v>0</v>
      </c>
      <c r="H343" s="17">
        <f t="shared" si="49"/>
        <v>0</v>
      </c>
      <c r="I343" s="17">
        <f t="shared" si="45"/>
        <v>0</v>
      </c>
      <c r="J343" s="17">
        <f>SUM($H$27:$H343)</f>
        <v>6166.3507702666875</v>
      </c>
      <c r="K343" s="16">
        <f t="shared" si="46"/>
        <v>0</v>
      </c>
    </row>
    <row r="344" spans="1:11" x14ac:dyDescent="0.25">
      <c r="A344" s="3">
        <f t="shared" si="47"/>
        <v>318</v>
      </c>
      <c r="B344" s="18">
        <f t="shared" si="40"/>
        <v>55561</v>
      </c>
      <c r="C344" s="17">
        <f t="shared" si="48"/>
        <v>0</v>
      </c>
      <c r="D344" s="17">
        <f t="shared" si="41"/>
        <v>3013.8625641888907</v>
      </c>
      <c r="E344" s="17">
        <f t="shared" si="42"/>
        <v>0</v>
      </c>
      <c r="F344" s="17">
        <f t="shared" si="43"/>
        <v>0</v>
      </c>
      <c r="G344" s="17">
        <f t="shared" si="44"/>
        <v>0</v>
      </c>
      <c r="H344" s="17">
        <f t="shared" si="49"/>
        <v>0</v>
      </c>
      <c r="I344" s="17">
        <f t="shared" si="45"/>
        <v>0</v>
      </c>
      <c r="J344" s="17">
        <f>SUM($H$27:$H344)</f>
        <v>6166.3507702666875</v>
      </c>
      <c r="K344" s="16">
        <f t="shared" si="46"/>
        <v>0</v>
      </c>
    </row>
    <row r="345" spans="1:11" x14ac:dyDescent="0.25">
      <c r="A345" s="3">
        <f t="shared" si="47"/>
        <v>319</v>
      </c>
      <c r="B345" s="18">
        <f t="shared" si="40"/>
        <v>55590</v>
      </c>
      <c r="C345" s="17">
        <f t="shared" si="48"/>
        <v>0</v>
      </c>
      <c r="D345" s="17">
        <f t="shared" si="41"/>
        <v>3013.8625641888907</v>
      </c>
      <c r="E345" s="17">
        <f t="shared" si="42"/>
        <v>0</v>
      </c>
      <c r="F345" s="17">
        <f t="shared" si="43"/>
        <v>0</v>
      </c>
      <c r="G345" s="17">
        <f t="shared" si="44"/>
        <v>0</v>
      </c>
      <c r="H345" s="17">
        <f t="shared" si="49"/>
        <v>0</v>
      </c>
      <c r="I345" s="17">
        <f t="shared" si="45"/>
        <v>0</v>
      </c>
      <c r="J345" s="17">
        <f>SUM($H$27:$H345)</f>
        <v>6166.3507702666875</v>
      </c>
      <c r="K345" s="16">
        <f t="shared" si="46"/>
        <v>0</v>
      </c>
    </row>
    <row r="346" spans="1:11" x14ac:dyDescent="0.25">
      <c r="A346" s="3">
        <f t="shared" si="47"/>
        <v>320</v>
      </c>
      <c r="B346" s="18">
        <f t="shared" si="40"/>
        <v>55621</v>
      </c>
      <c r="C346" s="17">
        <f t="shared" si="48"/>
        <v>0</v>
      </c>
      <c r="D346" s="17">
        <f t="shared" si="41"/>
        <v>3013.8625641888907</v>
      </c>
      <c r="E346" s="17">
        <f t="shared" si="42"/>
        <v>0</v>
      </c>
      <c r="F346" s="17">
        <f t="shared" si="43"/>
        <v>0</v>
      </c>
      <c r="G346" s="17">
        <f t="shared" si="44"/>
        <v>0</v>
      </c>
      <c r="H346" s="17">
        <f t="shared" si="49"/>
        <v>0</v>
      </c>
      <c r="I346" s="17">
        <f t="shared" si="45"/>
        <v>0</v>
      </c>
      <c r="J346" s="17">
        <f>SUM($H$27:$H346)</f>
        <v>6166.3507702666875</v>
      </c>
      <c r="K346" s="16">
        <f t="shared" si="46"/>
        <v>0</v>
      </c>
    </row>
    <row r="347" spans="1:11" x14ac:dyDescent="0.25">
      <c r="A347" s="3">
        <f t="shared" si="47"/>
        <v>321</v>
      </c>
      <c r="B347" s="18">
        <f t="shared" ref="B347:B410" si="50">IF(Núm_de_pago&lt;&gt;"",DATE(YEAR(Inicio_prestamo),MONTH(Inicio_prestamo)+(Núm_de_pago)*12/Núm_pagos_al_año,DAY(Inicio_prestamo)),"")</f>
        <v>55651</v>
      </c>
      <c r="C347" s="17">
        <f t="shared" si="48"/>
        <v>0</v>
      </c>
      <c r="D347" s="17">
        <f t="shared" ref="D347:D410" si="51">IF(Núm_de_pago&lt;&gt;"",Pago_mensual_programado,"")</f>
        <v>3013.8625641888907</v>
      </c>
      <c r="E347" s="17">
        <f t="shared" ref="E347:E410" si="52">IF(AND(Núm_de_pago&lt;&gt;"",Pago_progr+Pagos_adicionales_programados&lt;Saldo_inicial),Pagos_adicionales_programados,IF(AND(Núm_de_pago&lt;&gt;"",Saldo_inicial-Pago_progr&gt;0),Saldo_inicial-Pago_progr,IF(Núm_de_pago&lt;&gt;"",0,"")))</f>
        <v>0</v>
      </c>
      <c r="F347" s="17">
        <f t="shared" ref="F347:F410" si="53">IF(AND(Núm_de_pago&lt;&gt;"",Pago_progr+Pago_adicional&lt;Saldo_inicial),Pago_progr+Pago_adicional,IF(Núm_de_pago&lt;&gt;"",Saldo_inicial,""))</f>
        <v>0</v>
      </c>
      <c r="G347" s="17">
        <f t="shared" ref="G347:G410" si="54">IF(Núm_de_pago&lt;&gt;"",Pago_total-Int,"")</f>
        <v>0</v>
      </c>
      <c r="H347" s="17">
        <f t="shared" si="49"/>
        <v>0</v>
      </c>
      <c r="I347" s="17">
        <f t="shared" ref="I347:I410" si="55">IF(AND(Núm_de_pago&lt;&gt;"",Pago_progr+Pago_adicional&lt;Saldo_inicial),Saldo_inicial-Capital,IF(Núm_de_pago&lt;&gt;"",0,""))</f>
        <v>0</v>
      </c>
      <c r="J347" s="17">
        <f>SUM($H$27:$H347)</f>
        <v>6166.3507702666875</v>
      </c>
      <c r="K347" s="16">
        <f t="shared" ref="K347:K410" si="56">+G347+H347</f>
        <v>0</v>
      </c>
    </row>
    <row r="348" spans="1:11" x14ac:dyDescent="0.25">
      <c r="A348" s="3">
        <f t="shared" ref="A348:A411" si="57">IF(Valores_especificados,A347+1,"")</f>
        <v>322</v>
      </c>
      <c r="B348" s="18">
        <f t="shared" si="50"/>
        <v>55682</v>
      </c>
      <c r="C348" s="17">
        <f t="shared" ref="C348:C411" si="58">IF(Núm_de_pago&lt;&gt;"",I347,"")</f>
        <v>0</v>
      </c>
      <c r="D348" s="17">
        <f t="shared" si="51"/>
        <v>3013.8625641888907</v>
      </c>
      <c r="E348" s="17">
        <f t="shared" si="52"/>
        <v>0</v>
      </c>
      <c r="F348" s="17">
        <f t="shared" si="53"/>
        <v>0</v>
      </c>
      <c r="G348" s="17">
        <f t="shared" si="54"/>
        <v>0</v>
      </c>
      <c r="H348" s="17">
        <f t="shared" ref="H348:H411" si="59">IF(Núm_de_pago&lt;&gt;"",Saldo_inicial*Tasa_de_interés/Núm_pagos_al_año,"")</f>
        <v>0</v>
      </c>
      <c r="I348" s="17">
        <f t="shared" si="55"/>
        <v>0</v>
      </c>
      <c r="J348" s="17">
        <f>SUM($H$27:$H348)</f>
        <v>6166.3507702666875</v>
      </c>
      <c r="K348" s="16">
        <f t="shared" si="56"/>
        <v>0</v>
      </c>
    </row>
    <row r="349" spans="1:11" x14ac:dyDescent="0.25">
      <c r="A349" s="3">
        <f t="shared" si="57"/>
        <v>323</v>
      </c>
      <c r="B349" s="18">
        <f t="shared" si="50"/>
        <v>55712</v>
      </c>
      <c r="C349" s="17">
        <f t="shared" si="58"/>
        <v>0</v>
      </c>
      <c r="D349" s="17">
        <f t="shared" si="51"/>
        <v>3013.8625641888907</v>
      </c>
      <c r="E349" s="17">
        <f t="shared" si="52"/>
        <v>0</v>
      </c>
      <c r="F349" s="17">
        <f t="shared" si="53"/>
        <v>0</v>
      </c>
      <c r="G349" s="17">
        <f t="shared" si="54"/>
        <v>0</v>
      </c>
      <c r="H349" s="17">
        <f t="shared" si="59"/>
        <v>0</v>
      </c>
      <c r="I349" s="17">
        <f t="shared" si="55"/>
        <v>0</v>
      </c>
      <c r="J349" s="17">
        <f>SUM($H$27:$H349)</f>
        <v>6166.3507702666875</v>
      </c>
      <c r="K349" s="16">
        <f t="shared" si="56"/>
        <v>0</v>
      </c>
    </row>
    <row r="350" spans="1:11" x14ac:dyDescent="0.25">
      <c r="A350" s="3">
        <f t="shared" si="57"/>
        <v>324</v>
      </c>
      <c r="B350" s="18">
        <f t="shared" si="50"/>
        <v>55743</v>
      </c>
      <c r="C350" s="17">
        <f t="shared" si="58"/>
        <v>0</v>
      </c>
      <c r="D350" s="17">
        <f t="shared" si="51"/>
        <v>3013.8625641888907</v>
      </c>
      <c r="E350" s="17">
        <f t="shared" si="52"/>
        <v>0</v>
      </c>
      <c r="F350" s="17">
        <f t="shared" si="53"/>
        <v>0</v>
      </c>
      <c r="G350" s="17">
        <f t="shared" si="54"/>
        <v>0</v>
      </c>
      <c r="H350" s="17">
        <f t="shared" si="59"/>
        <v>0</v>
      </c>
      <c r="I350" s="17">
        <f t="shared" si="55"/>
        <v>0</v>
      </c>
      <c r="J350" s="17">
        <f>SUM($H$27:$H350)</f>
        <v>6166.3507702666875</v>
      </c>
      <c r="K350" s="16">
        <f t="shared" si="56"/>
        <v>0</v>
      </c>
    </row>
    <row r="351" spans="1:11" x14ac:dyDescent="0.25">
      <c r="A351" s="3">
        <f t="shared" si="57"/>
        <v>325</v>
      </c>
      <c r="B351" s="18">
        <f t="shared" si="50"/>
        <v>55774</v>
      </c>
      <c r="C351" s="17">
        <f t="shared" si="58"/>
        <v>0</v>
      </c>
      <c r="D351" s="17">
        <f t="shared" si="51"/>
        <v>3013.8625641888907</v>
      </c>
      <c r="E351" s="17">
        <f t="shared" si="52"/>
        <v>0</v>
      </c>
      <c r="F351" s="17">
        <f t="shared" si="53"/>
        <v>0</v>
      </c>
      <c r="G351" s="17">
        <f t="shared" si="54"/>
        <v>0</v>
      </c>
      <c r="H351" s="17">
        <f t="shared" si="59"/>
        <v>0</v>
      </c>
      <c r="I351" s="17">
        <f t="shared" si="55"/>
        <v>0</v>
      </c>
      <c r="J351" s="17">
        <f>SUM($H$27:$H351)</f>
        <v>6166.3507702666875</v>
      </c>
      <c r="K351" s="16">
        <f t="shared" si="56"/>
        <v>0</v>
      </c>
    </row>
    <row r="352" spans="1:11" x14ac:dyDescent="0.25">
      <c r="A352" s="3">
        <f t="shared" si="57"/>
        <v>326</v>
      </c>
      <c r="B352" s="18">
        <f t="shared" si="50"/>
        <v>55804</v>
      </c>
      <c r="C352" s="17">
        <f t="shared" si="58"/>
        <v>0</v>
      </c>
      <c r="D352" s="17">
        <f t="shared" si="51"/>
        <v>3013.8625641888907</v>
      </c>
      <c r="E352" s="17">
        <f t="shared" si="52"/>
        <v>0</v>
      </c>
      <c r="F352" s="17">
        <f t="shared" si="53"/>
        <v>0</v>
      </c>
      <c r="G352" s="17">
        <f t="shared" si="54"/>
        <v>0</v>
      </c>
      <c r="H352" s="17">
        <f t="shared" si="59"/>
        <v>0</v>
      </c>
      <c r="I352" s="17">
        <f t="shared" si="55"/>
        <v>0</v>
      </c>
      <c r="J352" s="17">
        <f>SUM($H$27:$H352)</f>
        <v>6166.3507702666875</v>
      </c>
      <c r="K352" s="16">
        <f t="shared" si="56"/>
        <v>0</v>
      </c>
    </row>
    <row r="353" spans="1:11" x14ac:dyDescent="0.25">
      <c r="A353" s="3">
        <f t="shared" si="57"/>
        <v>327</v>
      </c>
      <c r="B353" s="18">
        <f t="shared" si="50"/>
        <v>55835</v>
      </c>
      <c r="C353" s="17">
        <f t="shared" si="58"/>
        <v>0</v>
      </c>
      <c r="D353" s="17">
        <f t="shared" si="51"/>
        <v>3013.8625641888907</v>
      </c>
      <c r="E353" s="17">
        <f t="shared" si="52"/>
        <v>0</v>
      </c>
      <c r="F353" s="17">
        <f t="shared" si="53"/>
        <v>0</v>
      </c>
      <c r="G353" s="17">
        <f t="shared" si="54"/>
        <v>0</v>
      </c>
      <c r="H353" s="17">
        <f t="shared" si="59"/>
        <v>0</v>
      </c>
      <c r="I353" s="17">
        <f t="shared" si="55"/>
        <v>0</v>
      </c>
      <c r="J353" s="17">
        <f>SUM($H$27:$H353)</f>
        <v>6166.3507702666875</v>
      </c>
      <c r="K353" s="16">
        <f t="shared" si="56"/>
        <v>0</v>
      </c>
    </row>
    <row r="354" spans="1:11" x14ac:dyDescent="0.25">
      <c r="A354" s="3">
        <f t="shared" si="57"/>
        <v>328</v>
      </c>
      <c r="B354" s="18">
        <f t="shared" si="50"/>
        <v>55865</v>
      </c>
      <c r="C354" s="17">
        <f t="shared" si="58"/>
        <v>0</v>
      </c>
      <c r="D354" s="17">
        <f t="shared" si="51"/>
        <v>3013.8625641888907</v>
      </c>
      <c r="E354" s="17">
        <f t="shared" si="52"/>
        <v>0</v>
      </c>
      <c r="F354" s="17">
        <f t="shared" si="53"/>
        <v>0</v>
      </c>
      <c r="G354" s="17">
        <f t="shared" si="54"/>
        <v>0</v>
      </c>
      <c r="H354" s="17">
        <f t="shared" si="59"/>
        <v>0</v>
      </c>
      <c r="I354" s="17">
        <f t="shared" si="55"/>
        <v>0</v>
      </c>
      <c r="J354" s="17">
        <f>SUM($H$27:$H354)</f>
        <v>6166.3507702666875</v>
      </c>
      <c r="K354" s="16">
        <f t="shared" si="56"/>
        <v>0</v>
      </c>
    </row>
    <row r="355" spans="1:11" x14ac:dyDescent="0.25">
      <c r="A355" s="3">
        <f t="shared" si="57"/>
        <v>329</v>
      </c>
      <c r="B355" s="18">
        <f t="shared" si="50"/>
        <v>55896</v>
      </c>
      <c r="C355" s="17">
        <f t="shared" si="58"/>
        <v>0</v>
      </c>
      <c r="D355" s="17">
        <f t="shared" si="51"/>
        <v>3013.8625641888907</v>
      </c>
      <c r="E355" s="17">
        <f t="shared" si="52"/>
        <v>0</v>
      </c>
      <c r="F355" s="17">
        <f t="shared" si="53"/>
        <v>0</v>
      </c>
      <c r="G355" s="17">
        <f t="shared" si="54"/>
        <v>0</v>
      </c>
      <c r="H355" s="17">
        <f t="shared" si="59"/>
        <v>0</v>
      </c>
      <c r="I355" s="17">
        <f t="shared" si="55"/>
        <v>0</v>
      </c>
      <c r="J355" s="17">
        <f>SUM($H$27:$H355)</f>
        <v>6166.3507702666875</v>
      </c>
      <c r="K355" s="16">
        <f t="shared" si="56"/>
        <v>0</v>
      </c>
    </row>
    <row r="356" spans="1:11" x14ac:dyDescent="0.25">
      <c r="A356" s="3">
        <f t="shared" si="57"/>
        <v>330</v>
      </c>
      <c r="B356" s="18">
        <f t="shared" si="50"/>
        <v>55927</v>
      </c>
      <c r="C356" s="17">
        <f t="shared" si="58"/>
        <v>0</v>
      </c>
      <c r="D356" s="17">
        <f t="shared" si="51"/>
        <v>3013.8625641888907</v>
      </c>
      <c r="E356" s="17">
        <f t="shared" si="52"/>
        <v>0</v>
      </c>
      <c r="F356" s="17">
        <f t="shared" si="53"/>
        <v>0</v>
      </c>
      <c r="G356" s="17">
        <f t="shared" si="54"/>
        <v>0</v>
      </c>
      <c r="H356" s="17">
        <f t="shared" si="59"/>
        <v>0</v>
      </c>
      <c r="I356" s="17">
        <f t="shared" si="55"/>
        <v>0</v>
      </c>
      <c r="J356" s="17">
        <f>SUM($H$27:$H356)</f>
        <v>6166.3507702666875</v>
      </c>
      <c r="K356" s="16">
        <f t="shared" si="56"/>
        <v>0</v>
      </c>
    </row>
    <row r="357" spans="1:11" x14ac:dyDescent="0.25">
      <c r="A357" s="3">
        <f t="shared" si="57"/>
        <v>331</v>
      </c>
      <c r="B357" s="18">
        <f t="shared" si="50"/>
        <v>55955</v>
      </c>
      <c r="C357" s="17">
        <f t="shared" si="58"/>
        <v>0</v>
      </c>
      <c r="D357" s="17">
        <f t="shared" si="51"/>
        <v>3013.8625641888907</v>
      </c>
      <c r="E357" s="17">
        <f t="shared" si="52"/>
        <v>0</v>
      </c>
      <c r="F357" s="17">
        <f t="shared" si="53"/>
        <v>0</v>
      </c>
      <c r="G357" s="17">
        <f t="shared" si="54"/>
        <v>0</v>
      </c>
      <c r="H357" s="17">
        <f t="shared" si="59"/>
        <v>0</v>
      </c>
      <c r="I357" s="17">
        <f t="shared" si="55"/>
        <v>0</v>
      </c>
      <c r="J357" s="17">
        <f>SUM($H$27:$H357)</f>
        <v>6166.3507702666875</v>
      </c>
      <c r="K357" s="16">
        <f t="shared" si="56"/>
        <v>0</v>
      </c>
    </row>
    <row r="358" spans="1:11" x14ac:dyDescent="0.25">
      <c r="A358" s="3">
        <f t="shared" si="57"/>
        <v>332</v>
      </c>
      <c r="B358" s="18">
        <f t="shared" si="50"/>
        <v>55986</v>
      </c>
      <c r="C358" s="17">
        <f t="shared" si="58"/>
        <v>0</v>
      </c>
      <c r="D358" s="17">
        <f t="shared" si="51"/>
        <v>3013.8625641888907</v>
      </c>
      <c r="E358" s="17">
        <f t="shared" si="52"/>
        <v>0</v>
      </c>
      <c r="F358" s="17">
        <f t="shared" si="53"/>
        <v>0</v>
      </c>
      <c r="G358" s="17">
        <f t="shared" si="54"/>
        <v>0</v>
      </c>
      <c r="H358" s="17">
        <f t="shared" si="59"/>
        <v>0</v>
      </c>
      <c r="I358" s="17">
        <f t="shared" si="55"/>
        <v>0</v>
      </c>
      <c r="J358" s="17">
        <f>SUM($H$27:$H358)</f>
        <v>6166.3507702666875</v>
      </c>
      <c r="K358" s="16">
        <f t="shared" si="56"/>
        <v>0</v>
      </c>
    </row>
    <row r="359" spans="1:11" x14ac:dyDescent="0.25">
      <c r="A359" s="3">
        <f t="shared" si="57"/>
        <v>333</v>
      </c>
      <c r="B359" s="18">
        <f t="shared" si="50"/>
        <v>56016</v>
      </c>
      <c r="C359" s="17">
        <f t="shared" si="58"/>
        <v>0</v>
      </c>
      <c r="D359" s="17">
        <f t="shared" si="51"/>
        <v>3013.8625641888907</v>
      </c>
      <c r="E359" s="17">
        <f t="shared" si="52"/>
        <v>0</v>
      </c>
      <c r="F359" s="17">
        <f t="shared" si="53"/>
        <v>0</v>
      </c>
      <c r="G359" s="17">
        <f t="shared" si="54"/>
        <v>0</v>
      </c>
      <c r="H359" s="17">
        <f t="shared" si="59"/>
        <v>0</v>
      </c>
      <c r="I359" s="17">
        <f t="shared" si="55"/>
        <v>0</v>
      </c>
      <c r="J359" s="17">
        <f>SUM($H$27:$H359)</f>
        <v>6166.3507702666875</v>
      </c>
      <c r="K359" s="16">
        <f t="shared" si="56"/>
        <v>0</v>
      </c>
    </row>
    <row r="360" spans="1:11" x14ac:dyDescent="0.25">
      <c r="A360" s="3">
        <f t="shared" si="57"/>
        <v>334</v>
      </c>
      <c r="B360" s="18">
        <f t="shared" si="50"/>
        <v>56047</v>
      </c>
      <c r="C360" s="17">
        <f t="shared" si="58"/>
        <v>0</v>
      </c>
      <c r="D360" s="17">
        <f t="shared" si="51"/>
        <v>3013.8625641888907</v>
      </c>
      <c r="E360" s="17">
        <f t="shared" si="52"/>
        <v>0</v>
      </c>
      <c r="F360" s="17">
        <f t="shared" si="53"/>
        <v>0</v>
      </c>
      <c r="G360" s="17">
        <f t="shared" si="54"/>
        <v>0</v>
      </c>
      <c r="H360" s="17">
        <f t="shared" si="59"/>
        <v>0</v>
      </c>
      <c r="I360" s="17">
        <f t="shared" si="55"/>
        <v>0</v>
      </c>
      <c r="J360" s="17">
        <f>SUM($H$27:$H360)</f>
        <v>6166.3507702666875</v>
      </c>
      <c r="K360" s="16">
        <f t="shared" si="56"/>
        <v>0</v>
      </c>
    </row>
    <row r="361" spans="1:11" x14ac:dyDescent="0.25">
      <c r="A361" s="3">
        <f t="shared" si="57"/>
        <v>335</v>
      </c>
      <c r="B361" s="18">
        <f t="shared" si="50"/>
        <v>56077</v>
      </c>
      <c r="C361" s="17">
        <f t="shared" si="58"/>
        <v>0</v>
      </c>
      <c r="D361" s="17">
        <f t="shared" si="51"/>
        <v>3013.8625641888907</v>
      </c>
      <c r="E361" s="17">
        <f t="shared" si="52"/>
        <v>0</v>
      </c>
      <c r="F361" s="17">
        <f t="shared" si="53"/>
        <v>0</v>
      </c>
      <c r="G361" s="17">
        <f t="shared" si="54"/>
        <v>0</v>
      </c>
      <c r="H361" s="17">
        <f t="shared" si="59"/>
        <v>0</v>
      </c>
      <c r="I361" s="17">
        <f t="shared" si="55"/>
        <v>0</v>
      </c>
      <c r="J361" s="17">
        <f>SUM($H$27:$H361)</f>
        <v>6166.3507702666875</v>
      </c>
      <c r="K361" s="16">
        <f t="shared" si="56"/>
        <v>0</v>
      </c>
    </row>
    <row r="362" spans="1:11" x14ac:dyDescent="0.25">
      <c r="A362" s="3">
        <f t="shared" si="57"/>
        <v>336</v>
      </c>
      <c r="B362" s="18">
        <f t="shared" si="50"/>
        <v>56108</v>
      </c>
      <c r="C362" s="17">
        <f t="shared" si="58"/>
        <v>0</v>
      </c>
      <c r="D362" s="17">
        <f t="shared" si="51"/>
        <v>3013.8625641888907</v>
      </c>
      <c r="E362" s="17">
        <f t="shared" si="52"/>
        <v>0</v>
      </c>
      <c r="F362" s="17">
        <f t="shared" si="53"/>
        <v>0</v>
      </c>
      <c r="G362" s="17">
        <f t="shared" si="54"/>
        <v>0</v>
      </c>
      <c r="H362" s="17">
        <f t="shared" si="59"/>
        <v>0</v>
      </c>
      <c r="I362" s="17">
        <f t="shared" si="55"/>
        <v>0</v>
      </c>
      <c r="J362" s="17">
        <f>SUM($H$27:$H362)</f>
        <v>6166.3507702666875</v>
      </c>
      <c r="K362" s="16">
        <f t="shared" si="56"/>
        <v>0</v>
      </c>
    </row>
    <row r="363" spans="1:11" x14ac:dyDescent="0.25">
      <c r="A363" s="3">
        <f t="shared" si="57"/>
        <v>337</v>
      </c>
      <c r="B363" s="18">
        <f t="shared" si="50"/>
        <v>56139</v>
      </c>
      <c r="C363" s="17">
        <f t="shared" si="58"/>
        <v>0</v>
      </c>
      <c r="D363" s="17">
        <f t="shared" si="51"/>
        <v>3013.8625641888907</v>
      </c>
      <c r="E363" s="17">
        <f t="shared" si="52"/>
        <v>0</v>
      </c>
      <c r="F363" s="17">
        <f t="shared" si="53"/>
        <v>0</v>
      </c>
      <c r="G363" s="17">
        <f t="shared" si="54"/>
        <v>0</v>
      </c>
      <c r="H363" s="17">
        <f t="shared" si="59"/>
        <v>0</v>
      </c>
      <c r="I363" s="17">
        <f t="shared" si="55"/>
        <v>0</v>
      </c>
      <c r="J363" s="17">
        <f>SUM($H$27:$H363)</f>
        <v>6166.3507702666875</v>
      </c>
      <c r="K363" s="16">
        <f t="shared" si="56"/>
        <v>0</v>
      </c>
    </row>
    <row r="364" spans="1:11" x14ac:dyDescent="0.25">
      <c r="A364" s="3">
        <f t="shared" si="57"/>
        <v>338</v>
      </c>
      <c r="B364" s="18">
        <f t="shared" si="50"/>
        <v>56169</v>
      </c>
      <c r="C364" s="17">
        <f t="shared" si="58"/>
        <v>0</v>
      </c>
      <c r="D364" s="17">
        <f t="shared" si="51"/>
        <v>3013.8625641888907</v>
      </c>
      <c r="E364" s="17">
        <f t="shared" si="52"/>
        <v>0</v>
      </c>
      <c r="F364" s="17">
        <f t="shared" si="53"/>
        <v>0</v>
      </c>
      <c r="G364" s="17">
        <f t="shared" si="54"/>
        <v>0</v>
      </c>
      <c r="H364" s="17">
        <f t="shared" si="59"/>
        <v>0</v>
      </c>
      <c r="I364" s="17">
        <f t="shared" si="55"/>
        <v>0</v>
      </c>
      <c r="J364" s="17">
        <f>SUM($H$27:$H364)</f>
        <v>6166.3507702666875</v>
      </c>
      <c r="K364" s="16">
        <f t="shared" si="56"/>
        <v>0</v>
      </c>
    </row>
    <row r="365" spans="1:11" x14ac:dyDescent="0.25">
      <c r="A365" s="3">
        <f t="shared" si="57"/>
        <v>339</v>
      </c>
      <c r="B365" s="18">
        <f t="shared" si="50"/>
        <v>56200</v>
      </c>
      <c r="C365" s="17">
        <f t="shared" si="58"/>
        <v>0</v>
      </c>
      <c r="D365" s="17">
        <f t="shared" si="51"/>
        <v>3013.8625641888907</v>
      </c>
      <c r="E365" s="17">
        <f t="shared" si="52"/>
        <v>0</v>
      </c>
      <c r="F365" s="17">
        <f t="shared" si="53"/>
        <v>0</v>
      </c>
      <c r="G365" s="17">
        <f t="shared" si="54"/>
        <v>0</v>
      </c>
      <c r="H365" s="17">
        <f t="shared" si="59"/>
        <v>0</v>
      </c>
      <c r="I365" s="17">
        <f t="shared" si="55"/>
        <v>0</v>
      </c>
      <c r="J365" s="17">
        <f>SUM($H$27:$H365)</f>
        <v>6166.3507702666875</v>
      </c>
      <c r="K365" s="16">
        <f t="shared" si="56"/>
        <v>0</v>
      </c>
    </row>
    <row r="366" spans="1:11" x14ac:dyDescent="0.25">
      <c r="A366" s="3">
        <f t="shared" si="57"/>
        <v>340</v>
      </c>
      <c r="B366" s="18">
        <f t="shared" si="50"/>
        <v>56230</v>
      </c>
      <c r="C366" s="17">
        <f t="shared" si="58"/>
        <v>0</v>
      </c>
      <c r="D366" s="17">
        <f t="shared" si="51"/>
        <v>3013.8625641888907</v>
      </c>
      <c r="E366" s="17">
        <f t="shared" si="52"/>
        <v>0</v>
      </c>
      <c r="F366" s="17">
        <f t="shared" si="53"/>
        <v>0</v>
      </c>
      <c r="G366" s="17">
        <f t="shared" si="54"/>
        <v>0</v>
      </c>
      <c r="H366" s="17">
        <f t="shared" si="59"/>
        <v>0</v>
      </c>
      <c r="I366" s="17">
        <f t="shared" si="55"/>
        <v>0</v>
      </c>
      <c r="J366" s="17">
        <f>SUM($H$27:$H366)</f>
        <v>6166.3507702666875</v>
      </c>
      <c r="K366" s="16">
        <f t="shared" si="56"/>
        <v>0</v>
      </c>
    </row>
    <row r="367" spans="1:11" x14ac:dyDescent="0.25">
      <c r="A367" s="3">
        <f t="shared" si="57"/>
        <v>341</v>
      </c>
      <c r="B367" s="18">
        <f t="shared" si="50"/>
        <v>56261</v>
      </c>
      <c r="C367" s="17">
        <f t="shared" si="58"/>
        <v>0</v>
      </c>
      <c r="D367" s="17">
        <f t="shared" si="51"/>
        <v>3013.8625641888907</v>
      </c>
      <c r="E367" s="17">
        <f t="shared" si="52"/>
        <v>0</v>
      </c>
      <c r="F367" s="17">
        <f t="shared" si="53"/>
        <v>0</v>
      </c>
      <c r="G367" s="17">
        <f t="shared" si="54"/>
        <v>0</v>
      </c>
      <c r="H367" s="17">
        <f t="shared" si="59"/>
        <v>0</v>
      </c>
      <c r="I367" s="17">
        <f t="shared" si="55"/>
        <v>0</v>
      </c>
      <c r="J367" s="17">
        <f>SUM($H$27:$H367)</f>
        <v>6166.3507702666875</v>
      </c>
      <c r="K367" s="16">
        <f t="shared" si="56"/>
        <v>0</v>
      </c>
    </row>
    <row r="368" spans="1:11" x14ac:dyDescent="0.25">
      <c r="A368" s="3">
        <f t="shared" si="57"/>
        <v>342</v>
      </c>
      <c r="B368" s="18">
        <f t="shared" si="50"/>
        <v>56292</v>
      </c>
      <c r="C368" s="17">
        <f t="shared" si="58"/>
        <v>0</v>
      </c>
      <c r="D368" s="17">
        <f t="shared" si="51"/>
        <v>3013.8625641888907</v>
      </c>
      <c r="E368" s="17">
        <f t="shared" si="52"/>
        <v>0</v>
      </c>
      <c r="F368" s="17">
        <f t="shared" si="53"/>
        <v>0</v>
      </c>
      <c r="G368" s="17">
        <f t="shared" si="54"/>
        <v>0</v>
      </c>
      <c r="H368" s="17">
        <f t="shared" si="59"/>
        <v>0</v>
      </c>
      <c r="I368" s="17">
        <f t="shared" si="55"/>
        <v>0</v>
      </c>
      <c r="J368" s="17">
        <f>SUM($H$27:$H368)</f>
        <v>6166.3507702666875</v>
      </c>
      <c r="K368" s="16">
        <f t="shared" si="56"/>
        <v>0</v>
      </c>
    </row>
    <row r="369" spans="1:11" x14ac:dyDescent="0.25">
      <c r="A369" s="3">
        <f t="shared" si="57"/>
        <v>343</v>
      </c>
      <c r="B369" s="18">
        <f t="shared" si="50"/>
        <v>56320</v>
      </c>
      <c r="C369" s="17">
        <f t="shared" si="58"/>
        <v>0</v>
      </c>
      <c r="D369" s="17">
        <f t="shared" si="51"/>
        <v>3013.8625641888907</v>
      </c>
      <c r="E369" s="17">
        <f t="shared" si="52"/>
        <v>0</v>
      </c>
      <c r="F369" s="17">
        <f t="shared" si="53"/>
        <v>0</v>
      </c>
      <c r="G369" s="17">
        <f t="shared" si="54"/>
        <v>0</v>
      </c>
      <c r="H369" s="17">
        <f t="shared" si="59"/>
        <v>0</v>
      </c>
      <c r="I369" s="17">
        <f t="shared" si="55"/>
        <v>0</v>
      </c>
      <c r="J369" s="17">
        <f>SUM($H$27:$H369)</f>
        <v>6166.3507702666875</v>
      </c>
      <c r="K369" s="16">
        <f t="shared" si="56"/>
        <v>0</v>
      </c>
    </row>
    <row r="370" spans="1:11" x14ac:dyDescent="0.25">
      <c r="A370" s="3">
        <f t="shared" si="57"/>
        <v>344</v>
      </c>
      <c r="B370" s="18">
        <f t="shared" si="50"/>
        <v>56351</v>
      </c>
      <c r="C370" s="17">
        <f t="shared" si="58"/>
        <v>0</v>
      </c>
      <c r="D370" s="17">
        <f t="shared" si="51"/>
        <v>3013.8625641888907</v>
      </c>
      <c r="E370" s="17">
        <f t="shared" si="52"/>
        <v>0</v>
      </c>
      <c r="F370" s="17">
        <f t="shared" si="53"/>
        <v>0</v>
      </c>
      <c r="G370" s="17">
        <f t="shared" si="54"/>
        <v>0</v>
      </c>
      <c r="H370" s="17">
        <f t="shared" si="59"/>
        <v>0</v>
      </c>
      <c r="I370" s="17">
        <f t="shared" si="55"/>
        <v>0</v>
      </c>
      <c r="J370" s="17">
        <f>SUM($H$27:$H370)</f>
        <v>6166.3507702666875</v>
      </c>
      <c r="K370" s="16">
        <f t="shared" si="56"/>
        <v>0</v>
      </c>
    </row>
    <row r="371" spans="1:11" x14ac:dyDescent="0.25">
      <c r="A371" s="3">
        <f t="shared" si="57"/>
        <v>345</v>
      </c>
      <c r="B371" s="18">
        <f t="shared" si="50"/>
        <v>56381</v>
      </c>
      <c r="C371" s="17">
        <f t="shared" si="58"/>
        <v>0</v>
      </c>
      <c r="D371" s="17">
        <f t="shared" si="51"/>
        <v>3013.8625641888907</v>
      </c>
      <c r="E371" s="17">
        <f t="shared" si="52"/>
        <v>0</v>
      </c>
      <c r="F371" s="17">
        <f t="shared" si="53"/>
        <v>0</v>
      </c>
      <c r="G371" s="17">
        <f t="shared" si="54"/>
        <v>0</v>
      </c>
      <c r="H371" s="17">
        <f t="shared" si="59"/>
        <v>0</v>
      </c>
      <c r="I371" s="17">
        <f t="shared" si="55"/>
        <v>0</v>
      </c>
      <c r="J371" s="17">
        <f>SUM($H$27:$H371)</f>
        <v>6166.3507702666875</v>
      </c>
      <c r="K371" s="16">
        <f t="shared" si="56"/>
        <v>0</v>
      </c>
    </row>
    <row r="372" spans="1:11" x14ac:dyDescent="0.25">
      <c r="A372" s="3">
        <f t="shared" si="57"/>
        <v>346</v>
      </c>
      <c r="B372" s="18">
        <f t="shared" si="50"/>
        <v>56412</v>
      </c>
      <c r="C372" s="17">
        <f t="shared" si="58"/>
        <v>0</v>
      </c>
      <c r="D372" s="17">
        <f t="shared" si="51"/>
        <v>3013.8625641888907</v>
      </c>
      <c r="E372" s="17">
        <f t="shared" si="52"/>
        <v>0</v>
      </c>
      <c r="F372" s="17">
        <f t="shared" si="53"/>
        <v>0</v>
      </c>
      <c r="G372" s="17">
        <f t="shared" si="54"/>
        <v>0</v>
      </c>
      <c r="H372" s="17">
        <f t="shared" si="59"/>
        <v>0</v>
      </c>
      <c r="I372" s="17">
        <f t="shared" si="55"/>
        <v>0</v>
      </c>
      <c r="J372" s="17">
        <f>SUM($H$27:$H372)</f>
        <v>6166.3507702666875</v>
      </c>
      <c r="K372" s="16">
        <f t="shared" si="56"/>
        <v>0</v>
      </c>
    </row>
    <row r="373" spans="1:11" x14ac:dyDescent="0.25">
      <c r="A373" s="3">
        <f t="shared" si="57"/>
        <v>347</v>
      </c>
      <c r="B373" s="18">
        <f t="shared" si="50"/>
        <v>56442</v>
      </c>
      <c r="C373" s="17">
        <f t="shared" si="58"/>
        <v>0</v>
      </c>
      <c r="D373" s="17">
        <f t="shared" si="51"/>
        <v>3013.8625641888907</v>
      </c>
      <c r="E373" s="17">
        <f t="shared" si="52"/>
        <v>0</v>
      </c>
      <c r="F373" s="17">
        <f t="shared" si="53"/>
        <v>0</v>
      </c>
      <c r="G373" s="17">
        <f t="shared" si="54"/>
        <v>0</v>
      </c>
      <c r="H373" s="17">
        <f t="shared" si="59"/>
        <v>0</v>
      </c>
      <c r="I373" s="17">
        <f t="shared" si="55"/>
        <v>0</v>
      </c>
      <c r="J373" s="17">
        <f>SUM($H$27:$H373)</f>
        <v>6166.3507702666875</v>
      </c>
      <c r="K373" s="16">
        <f t="shared" si="56"/>
        <v>0</v>
      </c>
    </row>
    <row r="374" spans="1:11" x14ac:dyDescent="0.25">
      <c r="A374" s="3">
        <f t="shared" si="57"/>
        <v>348</v>
      </c>
      <c r="B374" s="18">
        <f t="shared" si="50"/>
        <v>56473</v>
      </c>
      <c r="C374" s="17">
        <f t="shared" si="58"/>
        <v>0</v>
      </c>
      <c r="D374" s="17">
        <f t="shared" si="51"/>
        <v>3013.8625641888907</v>
      </c>
      <c r="E374" s="17">
        <f t="shared" si="52"/>
        <v>0</v>
      </c>
      <c r="F374" s="17">
        <f t="shared" si="53"/>
        <v>0</v>
      </c>
      <c r="G374" s="17">
        <f t="shared" si="54"/>
        <v>0</v>
      </c>
      <c r="H374" s="17">
        <f t="shared" si="59"/>
        <v>0</v>
      </c>
      <c r="I374" s="17">
        <f t="shared" si="55"/>
        <v>0</v>
      </c>
      <c r="J374" s="17">
        <f>SUM($H$27:$H374)</f>
        <v>6166.3507702666875</v>
      </c>
      <c r="K374" s="16">
        <f t="shared" si="56"/>
        <v>0</v>
      </c>
    </row>
    <row r="375" spans="1:11" x14ac:dyDescent="0.25">
      <c r="A375" s="3">
        <f t="shared" si="57"/>
        <v>349</v>
      </c>
      <c r="B375" s="18">
        <f t="shared" si="50"/>
        <v>56504</v>
      </c>
      <c r="C375" s="17">
        <f t="shared" si="58"/>
        <v>0</v>
      </c>
      <c r="D375" s="17">
        <f t="shared" si="51"/>
        <v>3013.8625641888907</v>
      </c>
      <c r="E375" s="17">
        <f t="shared" si="52"/>
        <v>0</v>
      </c>
      <c r="F375" s="17">
        <f t="shared" si="53"/>
        <v>0</v>
      </c>
      <c r="G375" s="17">
        <f t="shared" si="54"/>
        <v>0</v>
      </c>
      <c r="H375" s="17">
        <f t="shared" si="59"/>
        <v>0</v>
      </c>
      <c r="I375" s="17">
        <f t="shared" si="55"/>
        <v>0</v>
      </c>
      <c r="J375" s="17">
        <f>SUM($H$27:$H375)</f>
        <v>6166.3507702666875</v>
      </c>
      <c r="K375" s="16">
        <f t="shared" si="56"/>
        <v>0</v>
      </c>
    </row>
    <row r="376" spans="1:11" x14ac:dyDescent="0.25">
      <c r="A376" s="3">
        <f t="shared" si="57"/>
        <v>350</v>
      </c>
      <c r="B376" s="18">
        <f t="shared" si="50"/>
        <v>56534</v>
      </c>
      <c r="C376" s="17">
        <f t="shared" si="58"/>
        <v>0</v>
      </c>
      <c r="D376" s="17">
        <f t="shared" si="51"/>
        <v>3013.8625641888907</v>
      </c>
      <c r="E376" s="17">
        <f t="shared" si="52"/>
        <v>0</v>
      </c>
      <c r="F376" s="17">
        <f t="shared" si="53"/>
        <v>0</v>
      </c>
      <c r="G376" s="17">
        <f t="shared" si="54"/>
        <v>0</v>
      </c>
      <c r="H376" s="17">
        <f t="shared" si="59"/>
        <v>0</v>
      </c>
      <c r="I376" s="17">
        <f t="shared" si="55"/>
        <v>0</v>
      </c>
      <c r="J376" s="17">
        <f>SUM($H$27:$H376)</f>
        <v>6166.3507702666875</v>
      </c>
      <c r="K376" s="16">
        <f t="shared" si="56"/>
        <v>0</v>
      </c>
    </row>
    <row r="377" spans="1:11" x14ac:dyDescent="0.25">
      <c r="A377" s="3">
        <f t="shared" si="57"/>
        <v>351</v>
      </c>
      <c r="B377" s="18">
        <f t="shared" si="50"/>
        <v>56565</v>
      </c>
      <c r="C377" s="17">
        <f t="shared" si="58"/>
        <v>0</v>
      </c>
      <c r="D377" s="17">
        <f t="shared" si="51"/>
        <v>3013.8625641888907</v>
      </c>
      <c r="E377" s="17">
        <f t="shared" si="52"/>
        <v>0</v>
      </c>
      <c r="F377" s="17">
        <f t="shared" si="53"/>
        <v>0</v>
      </c>
      <c r="G377" s="17">
        <f t="shared" si="54"/>
        <v>0</v>
      </c>
      <c r="H377" s="17">
        <f t="shared" si="59"/>
        <v>0</v>
      </c>
      <c r="I377" s="17">
        <f t="shared" si="55"/>
        <v>0</v>
      </c>
      <c r="J377" s="17">
        <f>SUM($H$27:$H377)</f>
        <v>6166.3507702666875</v>
      </c>
      <c r="K377" s="16">
        <f t="shared" si="56"/>
        <v>0</v>
      </c>
    </row>
    <row r="378" spans="1:11" x14ac:dyDescent="0.25">
      <c r="A378" s="3">
        <f t="shared" si="57"/>
        <v>352</v>
      </c>
      <c r="B378" s="18">
        <f t="shared" si="50"/>
        <v>56595</v>
      </c>
      <c r="C378" s="17">
        <f t="shared" si="58"/>
        <v>0</v>
      </c>
      <c r="D378" s="17">
        <f t="shared" si="51"/>
        <v>3013.8625641888907</v>
      </c>
      <c r="E378" s="17">
        <f t="shared" si="52"/>
        <v>0</v>
      </c>
      <c r="F378" s="17">
        <f t="shared" si="53"/>
        <v>0</v>
      </c>
      <c r="G378" s="17">
        <f t="shared" si="54"/>
        <v>0</v>
      </c>
      <c r="H378" s="17">
        <f t="shared" si="59"/>
        <v>0</v>
      </c>
      <c r="I378" s="17">
        <f t="shared" si="55"/>
        <v>0</v>
      </c>
      <c r="J378" s="17">
        <f>SUM($H$27:$H378)</f>
        <v>6166.3507702666875</v>
      </c>
      <c r="K378" s="16">
        <f t="shared" si="56"/>
        <v>0</v>
      </c>
    </row>
    <row r="379" spans="1:11" x14ac:dyDescent="0.25">
      <c r="A379" s="3">
        <f t="shared" si="57"/>
        <v>353</v>
      </c>
      <c r="B379" s="18">
        <f t="shared" si="50"/>
        <v>56626</v>
      </c>
      <c r="C379" s="17">
        <f t="shared" si="58"/>
        <v>0</v>
      </c>
      <c r="D379" s="17">
        <f t="shared" si="51"/>
        <v>3013.8625641888907</v>
      </c>
      <c r="E379" s="17">
        <f t="shared" si="52"/>
        <v>0</v>
      </c>
      <c r="F379" s="17">
        <f t="shared" si="53"/>
        <v>0</v>
      </c>
      <c r="G379" s="17">
        <f t="shared" si="54"/>
        <v>0</v>
      </c>
      <c r="H379" s="17">
        <f t="shared" si="59"/>
        <v>0</v>
      </c>
      <c r="I379" s="17">
        <f t="shared" si="55"/>
        <v>0</v>
      </c>
      <c r="J379" s="17">
        <f>SUM($H$27:$H379)</f>
        <v>6166.3507702666875</v>
      </c>
      <c r="K379" s="16">
        <f t="shared" si="56"/>
        <v>0</v>
      </c>
    </row>
    <row r="380" spans="1:11" x14ac:dyDescent="0.25">
      <c r="A380" s="3">
        <f t="shared" si="57"/>
        <v>354</v>
      </c>
      <c r="B380" s="18">
        <f t="shared" si="50"/>
        <v>56657</v>
      </c>
      <c r="C380" s="17">
        <f t="shared" si="58"/>
        <v>0</v>
      </c>
      <c r="D380" s="17">
        <f t="shared" si="51"/>
        <v>3013.8625641888907</v>
      </c>
      <c r="E380" s="17">
        <f t="shared" si="52"/>
        <v>0</v>
      </c>
      <c r="F380" s="17">
        <f t="shared" si="53"/>
        <v>0</v>
      </c>
      <c r="G380" s="17">
        <f t="shared" si="54"/>
        <v>0</v>
      </c>
      <c r="H380" s="17">
        <f t="shared" si="59"/>
        <v>0</v>
      </c>
      <c r="I380" s="17">
        <f t="shared" si="55"/>
        <v>0</v>
      </c>
      <c r="J380" s="17">
        <f>SUM($H$27:$H380)</f>
        <v>6166.3507702666875</v>
      </c>
      <c r="K380" s="16">
        <f t="shared" si="56"/>
        <v>0</v>
      </c>
    </row>
    <row r="381" spans="1:11" x14ac:dyDescent="0.25">
      <c r="A381" s="3">
        <f t="shared" si="57"/>
        <v>355</v>
      </c>
      <c r="B381" s="18">
        <f t="shared" si="50"/>
        <v>56685</v>
      </c>
      <c r="C381" s="17">
        <f t="shared" si="58"/>
        <v>0</v>
      </c>
      <c r="D381" s="17">
        <f t="shared" si="51"/>
        <v>3013.8625641888907</v>
      </c>
      <c r="E381" s="17">
        <f t="shared" si="52"/>
        <v>0</v>
      </c>
      <c r="F381" s="17">
        <f t="shared" si="53"/>
        <v>0</v>
      </c>
      <c r="G381" s="17">
        <f t="shared" si="54"/>
        <v>0</v>
      </c>
      <c r="H381" s="17">
        <f t="shared" si="59"/>
        <v>0</v>
      </c>
      <c r="I381" s="17">
        <f t="shared" si="55"/>
        <v>0</v>
      </c>
      <c r="J381" s="17">
        <f>SUM($H$27:$H381)</f>
        <v>6166.3507702666875</v>
      </c>
      <c r="K381" s="16">
        <f t="shared" si="56"/>
        <v>0</v>
      </c>
    </row>
    <row r="382" spans="1:11" x14ac:dyDescent="0.25">
      <c r="A382" s="3">
        <f t="shared" si="57"/>
        <v>356</v>
      </c>
      <c r="B382" s="18">
        <f t="shared" si="50"/>
        <v>56716</v>
      </c>
      <c r="C382" s="17">
        <f t="shared" si="58"/>
        <v>0</v>
      </c>
      <c r="D382" s="17">
        <f t="shared" si="51"/>
        <v>3013.8625641888907</v>
      </c>
      <c r="E382" s="17">
        <f t="shared" si="52"/>
        <v>0</v>
      </c>
      <c r="F382" s="17">
        <f t="shared" si="53"/>
        <v>0</v>
      </c>
      <c r="G382" s="17">
        <f t="shared" si="54"/>
        <v>0</v>
      </c>
      <c r="H382" s="17">
        <f t="shared" si="59"/>
        <v>0</v>
      </c>
      <c r="I382" s="17">
        <f t="shared" si="55"/>
        <v>0</v>
      </c>
      <c r="J382" s="17">
        <f>SUM($H$27:$H382)</f>
        <v>6166.3507702666875</v>
      </c>
      <c r="K382" s="16">
        <f t="shared" si="56"/>
        <v>0</v>
      </c>
    </row>
    <row r="383" spans="1:11" x14ac:dyDescent="0.25">
      <c r="A383" s="3">
        <f t="shared" si="57"/>
        <v>357</v>
      </c>
      <c r="B383" s="18">
        <f t="shared" si="50"/>
        <v>56746</v>
      </c>
      <c r="C383" s="17">
        <f t="shared" si="58"/>
        <v>0</v>
      </c>
      <c r="D383" s="17">
        <f t="shared" si="51"/>
        <v>3013.8625641888907</v>
      </c>
      <c r="E383" s="17">
        <f t="shared" si="52"/>
        <v>0</v>
      </c>
      <c r="F383" s="17">
        <f t="shared" si="53"/>
        <v>0</v>
      </c>
      <c r="G383" s="17">
        <f t="shared" si="54"/>
        <v>0</v>
      </c>
      <c r="H383" s="17">
        <f t="shared" si="59"/>
        <v>0</v>
      </c>
      <c r="I383" s="17">
        <f t="shared" si="55"/>
        <v>0</v>
      </c>
      <c r="J383" s="17">
        <f>SUM($H$27:$H383)</f>
        <v>6166.3507702666875</v>
      </c>
      <c r="K383" s="16">
        <f t="shared" si="56"/>
        <v>0</v>
      </c>
    </row>
    <row r="384" spans="1:11" x14ac:dyDescent="0.25">
      <c r="A384" s="3">
        <f t="shared" si="57"/>
        <v>358</v>
      </c>
      <c r="B384" s="18">
        <f t="shared" si="50"/>
        <v>56777</v>
      </c>
      <c r="C384" s="17">
        <f t="shared" si="58"/>
        <v>0</v>
      </c>
      <c r="D384" s="17">
        <f t="shared" si="51"/>
        <v>3013.8625641888907</v>
      </c>
      <c r="E384" s="17">
        <f t="shared" si="52"/>
        <v>0</v>
      </c>
      <c r="F384" s="17">
        <f t="shared" si="53"/>
        <v>0</v>
      </c>
      <c r="G384" s="17">
        <f t="shared" si="54"/>
        <v>0</v>
      </c>
      <c r="H384" s="17">
        <f t="shared" si="59"/>
        <v>0</v>
      </c>
      <c r="I384" s="17">
        <f t="shared" si="55"/>
        <v>0</v>
      </c>
      <c r="J384" s="17">
        <f>SUM($H$27:$H384)</f>
        <v>6166.3507702666875</v>
      </c>
      <c r="K384" s="16">
        <f t="shared" si="56"/>
        <v>0</v>
      </c>
    </row>
    <row r="385" spans="1:11" x14ac:dyDescent="0.25">
      <c r="A385" s="3">
        <f t="shared" si="57"/>
        <v>359</v>
      </c>
      <c r="B385" s="18">
        <f t="shared" si="50"/>
        <v>56807</v>
      </c>
      <c r="C385" s="17">
        <f t="shared" si="58"/>
        <v>0</v>
      </c>
      <c r="D385" s="17">
        <f t="shared" si="51"/>
        <v>3013.8625641888907</v>
      </c>
      <c r="E385" s="17">
        <f t="shared" si="52"/>
        <v>0</v>
      </c>
      <c r="F385" s="17">
        <f t="shared" si="53"/>
        <v>0</v>
      </c>
      <c r="G385" s="17">
        <f t="shared" si="54"/>
        <v>0</v>
      </c>
      <c r="H385" s="17">
        <f t="shared" si="59"/>
        <v>0</v>
      </c>
      <c r="I385" s="17">
        <f t="shared" si="55"/>
        <v>0</v>
      </c>
      <c r="J385" s="17">
        <f>SUM($H$27:$H385)</f>
        <v>6166.3507702666875</v>
      </c>
      <c r="K385" s="16">
        <f t="shared" si="56"/>
        <v>0</v>
      </c>
    </row>
    <row r="386" spans="1:11" x14ac:dyDescent="0.25">
      <c r="A386" s="3">
        <f t="shared" si="57"/>
        <v>360</v>
      </c>
      <c r="B386" s="18">
        <f t="shared" si="50"/>
        <v>56838</v>
      </c>
      <c r="C386" s="17">
        <f t="shared" si="58"/>
        <v>0</v>
      </c>
      <c r="D386" s="17">
        <f t="shared" si="51"/>
        <v>3013.8625641888907</v>
      </c>
      <c r="E386" s="17">
        <f t="shared" si="52"/>
        <v>0</v>
      </c>
      <c r="F386" s="17">
        <f t="shared" si="53"/>
        <v>0</v>
      </c>
      <c r="G386" s="17">
        <f t="shared" si="54"/>
        <v>0</v>
      </c>
      <c r="H386" s="17">
        <f t="shared" si="59"/>
        <v>0</v>
      </c>
      <c r="I386" s="17">
        <f t="shared" si="55"/>
        <v>0</v>
      </c>
      <c r="J386" s="17">
        <f>SUM($H$27:$H386)</f>
        <v>6166.3507702666875</v>
      </c>
      <c r="K386" s="16">
        <f t="shared" si="56"/>
        <v>0</v>
      </c>
    </row>
    <row r="387" spans="1:11" x14ac:dyDescent="0.25">
      <c r="A387" s="3">
        <f t="shared" si="57"/>
        <v>361</v>
      </c>
      <c r="B387" s="18">
        <f t="shared" si="50"/>
        <v>56869</v>
      </c>
      <c r="C387" s="17">
        <f t="shared" si="58"/>
        <v>0</v>
      </c>
      <c r="D387" s="17">
        <f t="shared" si="51"/>
        <v>3013.8625641888907</v>
      </c>
      <c r="E387" s="17">
        <f t="shared" si="52"/>
        <v>0</v>
      </c>
      <c r="F387" s="17">
        <f t="shared" si="53"/>
        <v>0</v>
      </c>
      <c r="G387" s="17">
        <f t="shared" si="54"/>
        <v>0</v>
      </c>
      <c r="H387" s="17">
        <f t="shared" si="59"/>
        <v>0</v>
      </c>
      <c r="I387" s="17">
        <f t="shared" si="55"/>
        <v>0</v>
      </c>
      <c r="J387" s="17">
        <f>SUM($H$27:$H387)</f>
        <v>6166.3507702666875</v>
      </c>
      <c r="K387" s="16">
        <f t="shared" si="56"/>
        <v>0</v>
      </c>
    </row>
    <row r="388" spans="1:11" x14ac:dyDescent="0.25">
      <c r="A388" s="3">
        <f t="shared" si="57"/>
        <v>362</v>
      </c>
      <c r="B388" s="18">
        <f t="shared" si="50"/>
        <v>56899</v>
      </c>
      <c r="C388" s="17">
        <f t="shared" si="58"/>
        <v>0</v>
      </c>
      <c r="D388" s="17">
        <f t="shared" si="51"/>
        <v>3013.8625641888907</v>
      </c>
      <c r="E388" s="17">
        <f t="shared" si="52"/>
        <v>0</v>
      </c>
      <c r="F388" s="17">
        <f t="shared" si="53"/>
        <v>0</v>
      </c>
      <c r="G388" s="17">
        <f t="shared" si="54"/>
        <v>0</v>
      </c>
      <c r="H388" s="17">
        <f t="shared" si="59"/>
        <v>0</v>
      </c>
      <c r="I388" s="17">
        <f t="shared" si="55"/>
        <v>0</v>
      </c>
      <c r="J388" s="17">
        <f>SUM($H$27:$H388)</f>
        <v>6166.3507702666875</v>
      </c>
      <c r="K388" s="16">
        <f t="shared" si="56"/>
        <v>0</v>
      </c>
    </row>
    <row r="389" spans="1:11" x14ac:dyDescent="0.25">
      <c r="A389" s="3">
        <f t="shared" si="57"/>
        <v>363</v>
      </c>
      <c r="B389" s="18">
        <f t="shared" si="50"/>
        <v>56930</v>
      </c>
      <c r="C389" s="17">
        <f t="shared" si="58"/>
        <v>0</v>
      </c>
      <c r="D389" s="17">
        <f t="shared" si="51"/>
        <v>3013.8625641888907</v>
      </c>
      <c r="E389" s="17">
        <f t="shared" si="52"/>
        <v>0</v>
      </c>
      <c r="F389" s="17">
        <f t="shared" si="53"/>
        <v>0</v>
      </c>
      <c r="G389" s="17">
        <f t="shared" si="54"/>
        <v>0</v>
      </c>
      <c r="H389" s="17">
        <f t="shared" si="59"/>
        <v>0</v>
      </c>
      <c r="I389" s="17">
        <f t="shared" si="55"/>
        <v>0</v>
      </c>
      <c r="J389" s="17">
        <f>SUM($H$27:$H389)</f>
        <v>6166.3507702666875</v>
      </c>
      <c r="K389" s="16">
        <f t="shared" si="56"/>
        <v>0</v>
      </c>
    </row>
    <row r="390" spans="1:11" x14ac:dyDescent="0.25">
      <c r="A390" s="3">
        <f t="shared" si="57"/>
        <v>364</v>
      </c>
      <c r="B390" s="18">
        <f t="shared" si="50"/>
        <v>56960</v>
      </c>
      <c r="C390" s="17">
        <f t="shared" si="58"/>
        <v>0</v>
      </c>
      <c r="D390" s="17">
        <f t="shared" si="51"/>
        <v>3013.8625641888907</v>
      </c>
      <c r="E390" s="17">
        <f t="shared" si="52"/>
        <v>0</v>
      </c>
      <c r="F390" s="17">
        <f t="shared" si="53"/>
        <v>0</v>
      </c>
      <c r="G390" s="17">
        <f t="shared" si="54"/>
        <v>0</v>
      </c>
      <c r="H390" s="17">
        <f t="shared" si="59"/>
        <v>0</v>
      </c>
      <c r="I390" s="17">
        <f t="shared" si="55"/>
        <v>0</v>
      </c>
      <c r="J390" s="17">
        <f>SUM($H$27:$H390)</f>
        <v>6166.3507702666875</v>
      </c>
      <c r="K390" s="16">
        <f t="shared" si="56"/>
        <v>0</v>
      </c>
    </row>
    <row r="391" spans="1:11" x14ac:dyDescent="0.25">
      <c r="A391" s="3">
        <f t="shared" si="57"/>
        <v>365</v>
      </c>
      <c r="B391" s="18">
        <f t="shared" si="50"/>
        <v>56991</v>
      </c>
      <c r="C391" s="17">
        <f t="shared" si="58"/>
        <v>0</v>
      </c>
      <c r="D391" s="17">
        <f t="shared" si="51"/>
        <v>3013.8625641888907</v>
      </c>
      <c r="E391" s="17">
        <f t="shared" si="52"/>
        <v>0</v>
      </c>
      <c r="F391" s="17">
        <f t="shared" si="53"/>
        <v>0</v>
      </c>
      <c r="G391" s="17">
        <f t="shared" si="54"/>
        <v>0</v>
      </c>
      <c r="H391" s="17">
        <f t="shared" si="59"/>
        <v>0</v>
      </c>
      <c r="I391" s="17">
        <f t="shared" si="55"/>
        <v>0</v>
      </c>
      <c r="J391" s="17">
        <f>SUM($H$27:$H391)</f>
        <v>6166.3507702666875</v>
      </c>
      <c r="K391" s="16">
        <f t="shared" si="56"/>
        <v>0</v>
      </c>
    </row>
    <row r="392" spans="1:11" x14ac:dyDescent="0.25">
      <c r="A392" s="3">
        <f t="shared" si="57"/>
        <v>366</v>
      </c>
      <c r="B392" s="18">
        <f t="shared" si="50"/>
        <v>57022</v>
      </c>
      <c r="C392" s="17">
        <f t="shared" si="58"/>
        <v>0</v>
      </c>
      <c r="D392" s="17">
        <f t="shared" si="51"/>
        <v>3013.8625641888907</v>
      </c>
      <c r="E392" s="17">
        <f t="shared" si="52"/>
        <v>0</v>
      </c>
      <c r="F392" s="17">
        <f t="shared" si="53"/>
        <v>0</v>
      </c>
      <c r="G392" s="17">
        <f t="shared" si="54"/>
        <v>0</v>
      </c>
      <c r="H392" s="17">
        <f t="shared" si="59"/>
        <v>0</v>
      </c>
      <c r="I392" s="17">
        <f t="shared" si="55"/>
        <v>0</v>
      </c>
      <c r="J392" s="17">
        <f>SUM($H$27:$H392)</f>
        <v>6166.3507702666875</v>
      </c>
      <c r="K392" s="16">
        <f t="shared" si="56"/>
        <v>0</v>
      </c>
    </row>
    <row r="393" spans="1:11" x14ac:dyDescent="0.25">
      <c r="A393" s="3">
        <f t="shared" si="57"/>
        <v>367</v>
      </c>
      <c r="B393" s="18">
        <f t="shared" si="50"/>
        <v>57051</v>
      </c>
      <c r="C393" s="17">
        <f t="shared" si="58"/>
        <v>0</v>
      </c>
      <c r="D393" s="17">
        <f t="shared" si="51"/>
        <v>3013.8625641888907</v>
      </c>
      <c r="E393" s="17">
        <f t="shared" si="52"/>
        <v>0</v>
      </c>
      <c r="F393" s="17">
        <f t="shared" si="53"/>
        <v>0</v>
      </c>
      <c r="G393" s="17">
        <f t="shared" si="54"/>
        <v>0</v>
      </c>
      <c r="H393" s="17">
        <f t="shared" si="59"/>
        <v>0</v>
      </c>
      <c r="I393" s="17">
        <f t="shared" si="55"/>
        <v>0</v>
      </c>
      <c r="J393" s="17">
        <f>SUM($H$27:$H393)</f>
        <v>6166.3507702666875</v>
      </c>
      <c r="K393" s="16">
        <f t="shared" si="56"/>
        <v>0</v>
      </c>
    </row>
    <row r="394" spans="1:11" x14ac:dyDescent="0.25">
      <c r="A394" s="3">
        <f t="shared" si="57"/>
        <v>368</v>
      </c>
      <c r="B394" s="18">
        <f t="shared" si="50"/>
        <v>57082</v>
      </c>
      <c r="C394" s="17">
        <f t="shared" si="58"/>
        <v>0</v>
      </c>
      <c r="D394" s="17">
        <f t="shared" si="51"/>
        <v>3013.8625641888907</v>
      </c>
      <c r="E394" s="17">
        <f t="shared" si="52"/>
        <v>0</v>
      </c>
      <c r="F394" s="17">
        <f t="shared" si="53"/>
        <v>0</v>
      </c>
      <c r="G394" s="17">
        <f t="shared" si="54"/>
        <v>0</v>
      </c>
      <c r="H394" s="17">
        <f t="shared" si="59"/>
        <v>0</v>
      </c>
      <c r="I394" s="17">
        <f t="shared" si="55"/>
        <v>0</v>
      </c>
      <c r="J394" s="17">
        <f>SUM($H$27:$H394)</f>
        <v>6166.3507702666875</v>
      </c>
      <c r="K394" s="16">
        <f t="shared" si="56"/>
        <v>0</v>
      </c>
    </row>
    <row r="395" spans="1:11" x14ac:dyDescent="0.25">
      <c r="A395" s="3">
        <f t="shared" si="57"/>
        <v>369</v>
      </c>
      <c r="B395" s="18">
        <f t="shared" si="50"/>
        <v>57112</v>
      </c>
      <c r="C395" s="17">
        <f t="shared" si="58"/>
        <v>0</v>
      </c>
      <c r="D395" s="17">
        <f t="shared" si="51"/>
        <v>3013.8625641888907</v>
      </c>
      <c r="E395" s="17">
        <f t="shared" si="52"/>
        <v>0</v>
      </c>
      <c r="F395" s="17">
        <f t="shared" si="53"/>
        <v>0</v>
      </c>
      <c r="G395" s="17">
        <f t="shared" si="54"/>
        <v>0</v>
      </c>
      <c r="H395" s="17">
        <f t="shared" si="59"/>
        <v>0</v>
      </c>
      <c r="I395" s="17">
        <f t="shared" si="55"/>
        <v>0</v>
      </c>
      <c r="J395" s="17">
        <f>SUM($H$27:$H395)</f>
        <v>6166.3507702666875</v>
      </c>
      <c r="K395" s="16">
        <f t="shared" si="56"/>
        <v>0</v>
      </c>
    </row>
    <row r="396" spans="1:11" x14ac:dyDescent="0.25">
      <c r="A396" s="3">
        <f t="shared" si="57"/>
        <v>370</v>
      </c>
      <c r="B396" s="18">
        <f t="shared" si="50"/>
        <v>57143</v>
      </c>
      <c r="C396" s="17">
        <f t="shared" si="58"/>
        <v>0</v>
      </c>
      <c r="D396" s="17">
        <f t="shared" si="51"/>
        <v>3013.8625641888907</v>
      </c>
      <c r="E396" s="17">
        <f t="shared" si="52"/>
        <v>0</v>
      </c>
      <c r="F396" s="17">
        <f t="shared" si="53"/>
        <v>0</v>
      </c>
      <c r="G396" s="17">
        <f t="shared" si="54"/>
        <v>0</v>
      </c>
      <c r="H396" s="17">
        <f t="shared" si="59"/>
        <v>0</v>
      </c>
      <c r="I396" s="17">
        <f t="shared" si="55"/>
        <v>0</v>
      </c>
      <c r="J396" s="17">
        <f>SUM($H$27:$H396)</f>
        <v>6166.3507702666875</v>
      </c>
      <c r="K396" s="16">
        <f t="shared" si="56"/>
        <v>0</v>
      </c>
    </row>
    <row r="397" spans="1:11" x14ac:dyDescent="0.25">
      <c r="A397" s="3">
        <f t="shared" si="57"/>
        <v>371</v>
      </c>
      <c r="B397" s="18">
        <f t="shared" si="50"/>
        <v>57173</v>
      </c>
      <c r="C397" s="17">
        <f t="shared" si="58"/>
        <v>0</v>
      </c>
      <c r="D397" s="17">
        <f t="shared" si="51"/>
        <v>3013.8625641888907</v>
      </c>
      <c r="E397" s="17">
        <f t="shared" si="52"/>
        <v>0</v>
      </c>
      <c r="F397" s="17">
        <f t="shared" si="53"/>
        <v>0</v>
      </c>
      <c r="G397" s="17">
        <f t="shared" si="54"/>
        <v>0</v>
      </c>
      <c r="H397" s="17">
        <f t="shared" si="59"/>
        <v>0</v>
      </c>
      <c r="I397" s="17">
        <f t="shared" si="55"/>
        <v>0</v>
      </c>
      <c r="J397" s="17">
        <f>SUM($H$27:$H397)</f>
        <v>6166.3507702666875</v>
      </c>
      <c r="K397" s="16">
        <f t="shared" si="56"/>
        <v>0</v>
      </c>
    </row>
    <row r="398" spans="1:11" x14ac:dyDescent="0.25">
      <c r="A398" s="3">
        <f t="shared" si="57"/>
        <v>372</v>
      </c>
      <c r="B398" s="18">
        <f t="shared" si="50"/>
        <v>57204</v>
      </c>
      <c r="C398" s="17">
        <f t="shared" si="58"/>
        <v>0</v>
      </c>
      <c r="D398" s="17">
        <f t="shared" si="51"/>
        <v>3013.8625641888907</v>
      </c>
      <c r="E398" s="17">
        <f t="shared" si="52"/>
        <v>0</v>
      </c>
      <c r="F398" s="17">
        <f t="shared" si="53"/>
        <v>0</v>
      </c>
      <c r="G398" s="17">
        <f t="shared" si="54"/>
        <v>0</v>
      </c>
      <c r="H398" s="17">
        <f t="shared" si="59"/>
        <v>0</v>
      </c>
      <c r="I398" s="17">
        <f t="shared" si="55"/>
        <v>0</v>
      </c>
      <c r="J398" s="17">
        <f>SUM($H$27:$H398)</f>
        <v>6166.3507702666875</v>
      </c>
      <c r="K398" s="16">
        <f t="shared" si="56"/>
        <v>0</v>
      </c>
    </row>
    <row r="399" spans="1:11" x14ac:dyDescent="0.25">
      <c r="A399" s="3">
        <f t="shared" si="57"/>
        <v>373</v>
      </c>
      <c r="B399" s="18">
        <f t="shared" si="50"/>
        <v>57235</v>
      </c>
      <c r="C399" s="17">
        <f t="shared" si="58"/>
        <v>0</v>
      </c>
      <c r="D399" s="17">
        <f t="shared" si="51"/>
        <v>3013.8625641888907</v>
      </c>
      <c r="E399" s="17">
        <f t="shared" si="52"/>
        <v>0</v>
      </c>
      <c r="F399" s="17">
        <f t="shared" si="53"/>
        <v>0</v>
      </c>
      <c r="G399" s="17">
        <f t="shared" si="54"/>
        <v>0</v>
      </c>
      <c r="H399" s="17">
        <f t="shared" si="59"/>
        <v>0</v>
      </c>
      <c r="I399" s="17">
        <f t="shared" si="55"/>
        <v>0</v>
      </c>
      <c r="J399" s="17">
        <f>SUM($H$27:$H399)</f>
        <v>6166.3507702666875</v>
      </c>
      <c r="K399" s="16">
        <f t="shared" si="56"/>
        <v>0</v>
      </c>
    </row>
    <row r="400" spans="1:11" x14ac:dyDescent="0.25">
      <c r="A400" s="3">
        <f t="shared" si="57"/>
        <v>374</v>
      </c>
      <c r="B400" s="18">
        <f t="shared" si="50"/>
        <v>57265</v>
      </c>
      <c r="C400" s="17">
        <f t="shared" si="58"/>
        <v>0</v>
      </c>
      <c r="D400" s="17">
        <f t="shared" si="51"/>
        <v>3013.8625641888907</v>
      </c>
      <c r="E400" s="17">
        <f t="shared" si="52"/>
        <v>0</v>
      </c>
      <c r="F400" s="17">
        <f t="shared" si="53"/>
        <v>0</v>
      </c>
      <c r="G400" s="17">
        <f t="shared" si="54"/>
        <v>0</v>
      </c>
      <c r="H400" s="17">
        <f t="shared" si="59"/>
        <v>0</v>
      </c>
      <c r="I400" s="17">
        <f t="shared" si="55"/>
        <v>0</v>
      </c>
      <c r="J400" s="17">
        <f>SUM($H$27:$H400)</f>
        <v>6166.3507702666875</v>
      </c>
      <c r="K400" s="16">
        <f t="shared" si="56"/>
        <v>0</v>
      </c>
    </row>
    <row r="401" spans="1:11" x14ac:dyDescent="0.25">
      <c r="A401" s="3">
        <f t="shared" si="57"/>
        <v>375</v>
      </c>
      <c r="B401" s="18">
        <f t="shared" si="50"/>
        <v>57296</v>
      </c>
      <c r="C401" s="17">
        <f t="shared" si="58"/>
        <v>0</v>
      </c>
      <c r="D401" s="17">
        <f t="shared" si="51"/>
        <v>3013.8625641888907</v>
      </c>
      <c r="E401" s="17">
        <f t="shared" si="52"/>
        <v>0</v>
      </c>
      <c r="F401" s="17">
        <f t="shared" si="53"/>
        <v>0</v>
      </c>
      <c r="G401" s="17">
        <f t="shared" si="54"/>
        <v>0</v>
      </c>
      <c r="H401" s="17">
        <f t="shared" si="59"/>
        <v>0</v>
      </c>
      <c r="I401" s="17">
        <f t="shared" si="55"/>
        <v>0</v>
      </c>
      <c r="J401" s="17">
        <f>SUM($H$27:$H401)</f>
        <v>6166.3507702666875</v>
      </c>
      <c r="K401" s="16">
        <f t="shared" si="56"/>
        <v>0</v>
      </c>
    </row>
    <row r="402" spans="1:11" x14ac:dyDescent="0.25">
      <c r="A402" s="3">
        <f t="shared" si="57"/>
        <v>376</v>
      </c>
      <c r="B402" s="18">
        <f t="shared" si="50"/>
        <v>57326</v>
      </c>
      <c r="C402" s="17">
        <f t="shared" si="58"/>
        <v>0</v>
      </c>
      <c r="D402" s="17">
        <f t="shared" si="51"/>
        <v>3013.8625641888907</v>
      </c>
      <c r="E402" s="17">
        <f t="shared" si="52"/>
        <v>0</v>
      </c>
      <c r="F402" s="17">
        <f t="shared" si="53"/>
        <v>0</v>
      </c>
      <c r="G402" s="17">
        <f t="shared" si="54"/>
        <v>0</v>
      </c>
      <c r="H402" s="17">
        <f t="shared" si="59"/>
        <v>0</v>
      </c>
      <c r="I402" s="17">
        <f t="shared" si="55"/>
        <v>0</v>
      </c>
      <c r="J402" s="17">
        <f>SUM($H$27:$H402)</f>
        <v>6166.3507702666875</v>
      </c>
      <c r="K402" s="16">
        <f t="shared" si="56"/>
        <v>0</v>
      </c>
    </row>
    <row r="403" spans="1:11" x14ac:dyDescent="0.25">
      <c r="A403" s="3">
        <f t="shared" si="57"/>
        <v>377</v>
      </c>
      <c r="B403" s="18">
        <f t="shared" si="50"/>
        <v>57357</v>
      </c>
      <c r="C403" s="17">
        <f t="shared" si="58"/>
        <v>0</v>
      </c>
      <c r="D403" s="17">
        <f t="shared" si="51"/>
        <v>3013.8625641888907</v>
      </c>
      <c r="E403" s="17">
        <f t="shared" si="52"/>
        <v>0</v>
      </c>
      <c r="F403" s="17">
        <f t="shared" si="53"/>
        <v>0</v>
      </c>
      <c r="G403" s="17">
        <f t="shared" si="54"/>
        <v>0</v>
      </c>
      <c r="H403" s="17">
        <f t="shared" si="59"/>
        <v>0</v>
      </c>
      <c r="I403" s="17">
        <f t="shared" si="55"/>
        <v>0</v>
      </c>
      <c r="J403" s="17">
        <f>SUM($H$27:$H403)</f>
        <v>6166.3507702666875</v>
      </c>
      <c r="K403" s="16">
        <f t="shared" si="56"/>
        <v>0</v>
      </c>
    </row>
    <row r="404" spans="1:11" x14ac:dyDescent="0.25">
      <c r="A404" s="3">
        <f t="shared" si="57"/>
        <v>378</v>
      </c>
      <c r="B404" s="18">
        <f t="shared" si="50"/>
        <v>57388</v>
      </c>
      <c r="C404" s="17">
        <f t="shared" si="58"/>
        <v>0</v>
      </c>
      <c r="D404" s="17">
        <f t="shared" si="51"/>
        <v>3013.8625641888907</v>
      </c>
      <c r="E404" s="17">
        <f t="shared" si="52"/>
        <v>0</v>
      </c>
      <c r="F404" s="17">
        <f t="shared" si="53"/>
        <v>0</v>
      </c>
      <c r="G404" s="17">
        <f t="shared" si="54"/>
        <v>0</v>
      </c>
      <c r="H404" s="17">
        <f t="shared" si="59"/>
        <v>0</v>
      </c>
      <c r="I404" s="17">
        <f t="shared" si="55"/>
        <v>0</v>
      </c>
      <c r="J404" s="17">
        <f>SUM($H$27:$H404)</f>
        <v>6166.3507702666875</v>
      </c>
      <c r="K404" s="16">
        <f t="shared" si="56"/>
        <v>0</v>
      </c>
    </row>
    <row r="405" spans="1:11" x14ac:dyDescent="0.25">
      <c r="A405" s="3">
        <f t="shared" si="57"/>
        <v>379</v>
      </c>
      <c r="B405" s="18">
        <f t="shared" si="50"/>
        <v>57416</v>
      </c>
      <c r="C405" s="17">
        <f t="shared" si="58"/>
        <v>0</v>
      </c>
      <c r="D405" s="17">
        <f t="shared" si="51"/>
        <v>3013.8625641888907</v>
      </c>
      <c r="E405" s="17">
        <f t="shared" si="52"/>
        <v>0</v>
      </c>
      <c r="F405" s="17">
        <f t="shared" si="53"/>
        <v>0</v>
      </c>
      <c r="G405" s="17">
        <f t="shared" si="54"/>
        <v>0</v>
      </c>
      <c r="H405" s="17">
        <f t="shared" si="59"/>
        <v>0</v>
      </c>
      <c r="I405" s="17">
        <f t="shared" si="55"/>
        <v>0</v>
      </c>
      <c r="J405" s="17">
        <f>SUM($H$27:$H405)</f>
        <v>6166.3507702666875</v>
      </c>
      <c r="K405" s="16">
        <f t="shared" si="56"/>
        <v>0</v>
      </c>
    </row>
    <row r="406" spans="1:11" x14ac:dyDescent="0.25">
      <c r="A406" s="3">
        <f t="shared" si="57"/>
        <v>380</v>
      </c>
      <c r="B406" s="18">
        <f t="shared" si="50"/>
        <v>57447</v>
      </c>
      <c r="C406" s="17">
        <f t="shared" si="58"/>
        <v>0</v>
      </c>
      <c r="D406" s="17">
        <f t="shared" si="51"/>
        <v>3013.8625641888907</v>
      </c>
      <c r="E406" s="17">
        <f t="shared" si="52"/>
        <v>0</v>
      </c>
      <c r="F406" s="17">
        <f t="shared" si="53"/>
        <v>0</v>
      </c>
      <c r="G406" s="17">
        <f t="shared" si="54"/>
        <v>0</v>
      </c>
      <c r="H406" s="17">
        <f t="shared" si="59"/>
        <v>0</v>
      </c>
      <c r="I406" s="17">
        <f t="shared" si="55"/>
        <v>0</v>
      </c>
      <c r="J406" s="17">
        <f>SUM($H$27:$H406)</f>
        <v>6166.3507702666875</v>
      </c>
      <c r="K406" s="16">
        <f t="shared" si="56"/>
        <v>0</v>
      </c>
    </row>
    <row r="407" spans="1:11" x14ac:dyDescent="0.25">
      <c r="A407" s="3">
        <f t="shared" si="57"/>
        <v>381</v>
      </c>
      <c r="B407" s="18">
        <f t="shared" si="50"/>
        <v>57477</v>
      </c>
      <c r="C407" s="17">
        <f t="shared" si="58"/>
        <v>0</v>
      </c>
      <c r="D407" s="17">
        <f t="shared" si="51"/>
        <v>3013.8625641888907</v>
      </c>
      <c r="E407" s="17">
        <f t="shared" si="52"/>
        <v>0</v>
      </c>
      <c r="F407" s="17">
        <f t="shared" si="53"/>
        <v>0</v>
      </c>
      <c r="G407" s="17">
        <f t="shared" si="54"/>
        <v>0</v>
      </c>
      <c r="H407" s="17">
        <f t="shared" si="59"/>
        <v>0</v>
      </c>
      <c r="I407" s="17">
        <f t="shared" si="55"/>
        <v>0</v>
      </c>
      <c r="J407" s="17">
        <f>SUM($H$27:$H407)</f>
        <v>6166.3507702666875</v>
      </c>
      <c r="K407" s="16">
        <f t="shared" si="56"/>
        <v>0</v>
      </c>
    </row>
    <row r="408" spans="1:11" x14ac:dyDescent="0.25">
      <c r="A408" s="3">
        <f t="shared" si="57"/>
        <v>382</v>
      </c>
      <c r="B408" s="18">
        <f t="shared" si="50"/>
        <v>57508</v>
      </c>
      <c r="C408" s="17">
        <f t="shared" si="58"/>
        <v>0</v>
      </c>
      <c r="D408" s="17">
        <f t="shared" si="51"/>
        <v>3013.8625641888907</v>
      </c>
      <c r="E408" s="17">
        <f t="shared" si="52"/>
        <v>0</v>
      </c>
      <c r="F408" s="17">
        <f t="shared" si="53"/>
        <v>0</v>
      </c>
      <c r="G408" s="17">
        <f t="shared" si="54"/>
        <v>0</v>
      </c>
      <c r="H408" s="17">
        <f t="shared" si="59"/>
        <v>0</v>
      </c>
      <c r="I408" s="17">
        <f t="shared" si="55"/>
        <v>0</v>
      </c>
      <c r="J408" s="17">
        <f>SUM($H$27:$H408)</f>
        <v>6166.3507702666875</v>
      </c>
      <c r="K408" s="16">
        <f t="shared" si="56"/>
        <v>0</v>
      </c>
    </row>
    <row r="409" spans="1:11" x14ac:dyDescent="0.25">
      <c r="A409" s="3">
        <f t="shared" si="57"/>
        <v>383</v>
      </c>
      <c r="B409" s="18">
        <f t="shared" si="50"/>
        <v>57538</v>
      </c>
      <c r="C409" s="17">
        <f t="shared" si="58"/>
        <v>0</v>
      </c>
      <c r="D409" s="17">
        <f t="shared" si="51"/>
        <v>3013.8625641888907</v>
      </c>
      <c r="E409" s="17">
        <f t="shared" si="52"/>
        <v>0</v>
      </c>
      <c r="F409" s="17">
        <f t="shared" si="53"/>
        <v>0</v>
      </c>
      <c r="G409" s="17">
        <f t="shared" si="54"/>
        <v>0</v>
      </c>
      <c r="H409" s="17">
        <f t="shared" si="59"/>
        <v>0</v>
      </c>
      <c r="I409" s="17">
        <f t="shared" si="55"/>
        <v>0</v>
      </c>
      <c r="J409" s="17">
        <f>SUM($H$27:$H409)</f>
        <v>6166.3507702666875</v>
      </c>
      <c r="K409" s="16">
        <f t="shared" si="56"/>
        <v>0</v>
      </c>
    </row>
    <row r="410" spans="1:11" x14ac:dyDescent="0.25">
      <c r="A410" s="3">
        <f t="shared" si="57"/>
        <v>384</v>
      </c>
      <c r="B410" s="18">
        <f t="shared" si="50"/>
        <v>57569</v>
      </c>
      <c r="C410" s="17">
        <f t="shared" si="58"/>
        <v>0</v>
      </c>
      <c r="D410" s="17">
        <f t="shared" si="51"/>
        <v>3013.8625641888907</v>
      </c>
      <c r="E410" s="17">
        <f t="shared" si="52"/>
        <v>0</v>
      </c>
      <c r="F410" s="17">
        <f t="shared" si="53"/>
        <v>0</v>
      </c>
      <c r="G410" s="17">
        <f t="shared" si="54"/>
        <v>0</v>
      </c>
      <c r="H410" s="17">
        <f t="shared" si="59"/>
        <v>0</v>
      </c>
      <c r="I410" s="17">
        <f t="shared" si="55"/>
        <v>0</v>
      </c>
      <c r="J410" s="17">
        <f>SUM($H$27:$H410)</f>
        <v>6166.3507702666875</v>
      </c>
      <c r="K410" s="16">
        <f t="shared" si="56"/>
        <v>0</v>
      </c>
    </row>
    <row r="411" spans="1:11" x14ac:dyDescent="0.25">
      <c r="A411" s="3">
        <f t="shared" si="57"/>
        <v>385</v>
      </c>
      <c r="B411" s="18">
        <f t="shared" ref="B411:B474" si="60">IF(Núm_de_pago&lt;&gt;"",DATE(YEAR(Inicio_prestamo),MONTH(Inicio_prestamo)+(Núm_de_pago)*12/Núm_pagos_al_año,DAY(Inicio_prestamo)),"")</f>
        <v>57600</v>
      </c>
      <c r="C411" s="17">
        <f t="shared" si="58"/>
        <v>0</v>
      </c>
      <c r="D411" s="17">
        <f t="shared" ref="D411:D474" si="61">IF(Núm_de_pago&lt;&gt;"",Pago_mensual_programado,"")</f>
        <v>3013.8625641888907</v>
      </c>
      <c r="E411" s="17">
        <f t="shared" ref="E411:E474" si="62">IF(AND(Núm_de_pago&lt;&gt;"",Pago_progr+Pagos_adicionales_programados&lt;Saldo_inicial),Pagos_adicionales_programados,IF(AND(Núm_de_pago&lt;&gt;"",Saldo_inicial-Pago_progr&gt;0),Saldo_inicial-Pago_progr,IF(Núm_de_pago&lt;&gt;"",0,"")))</f>
        <v>0</v>
      </c>
      <c r="F411" s="17">
        <f t="shared" ref="F411:F474" si="63">IF(AND(Núm_de_pago&lt;&gt;"",Pago_progr+Pago_adicional&lt;Saldo_inicial),Pago_progr+Pago_adicional,IF(Núm_de_pago&lt;&gt;"",Saldo_inicial,""))</f>
        <v>0</v>
      </c>
      <c r="G411" s="17">
        <f t="shared" ref="G411:G474" si="64">IF(Núm_de_pago&lt;&gt;"",Pago_total-Int,"")</f>
        <v>0</v>
      </c>
      <c r="H411" s="17">
        <f t="shared" si="59"/>
        <v>0</v>
      </c>
      <c r="I411" s="17">
        <f t="shared" ref="I411:I474" si="65">IF(AND(Núm_de_pago&lt;&gt;"",Pago_progr+Pago_adicional&lt;Saldo_inicial),Saldo_inicial-Capital,IF(Núm_de_pago&lt;&gt;"",0,""))</f>
        <v>0</v>
      </c>
      <c r="J411" s="17">
        <f>SUM($H$27:$H411)</f>
        <v>6166.3507702666875</v>
      </c>
      <c r="K411" s="16">
        <f t="shared" ref="K411:K474" si="66">+G411+H411</f>
        <v>0</v>
      </c>
    </row>
    <row r="412" spans="1:11" x14ac:dyDescent="0.25">
      <c r="A412" s="3">
        <f t="shared" ref="A412:A475" si="67">IF(Valores_especificados,A411+1,"")</f>
        <v>386</v>
      </c>
      <c r="B412" s="18">
        <f t="shared" si="60"/>
        <v>57630</v>
      </c>
      <c r="C412" s="17">
        <f t="shared" ref="C412:C475" si="68">IF(Núm_de_pago&lt;&gt;"",I411,"")</f>
        <v>0</v>
      </c>
      <c r="D412" s="17">
        <f t="shared" si="61"/>
        <v>3013.8625641888907</v>
      </c>
      <c r="E412" s="17">
        <f t="shared" si="62"/>
        <v>0</v>
      </c>
      <c r="F412" s="17">
        <f t="shared" si="63"/>
        <v>0</v>
      </c>
      <c r="G412" s="17">
        <f t="shared" si="64"/>
        <v>0</v>
      </c>
      <c r="H412" s="17">
        <f t="shared" ref="H412:H475" si="69">IF(Núm_de_pago&lt;&gt;"",Saldo_inicial*Tasa_de_interés/Núm_pagos_al_año,"")</f>
        <v>0</v>
      </c>
      <c r="I412" s="17">
        <f t="shared" si="65"/>
        <v>0</v>
      </c>
      <c r="J412" s="17">
        <f>SUM($H$27:$H412)</f>
        <v>6166.3507702666875</v>
      </c>
      <c r="K412" s="16">
        <f t="shared" si="66"/>
        <v>0</v>
      </c>
    </row>
    <row r="413" spans="1:11" x14ac:dyDescent="0.25">
      <c r="A413" s="3">
        <f t="shared" si="67"/>
        <v>387</v>
      </c>
      <c r="B413" s="18">
        <f t="shared" si="60"/>
        <v>57661</v>
      </c>
      <c r="C413" s="17">
        <f t="shared" si="68"/>
        <v>0</v>
      </c>
      <c r="D413" s="17">
        <f t="shared" si="61"/>
        <v>3013.8625641888907</v>
      </c>
      <c r="E413" s="17">
        <f t="shared" si="62"/>
        <v>0</v>
      </c>
      <c r="F413" s="17">
        <f t="shared" si="63"/>
        <v>0</v>
      </c>
      <c r="G413" s="17">
        <f t="shared" si="64"/>
        <v>0</v>
      </c>
      <c r="H413" s="17">
        <f t="shared" si="69"/>
        <v>0</v>
      </c>
      <c r="I413" s="17">
        <f t="shared" si="65"/>
        <v>0</v>
      </c>
      <c r="J413" s="17">
        <f>SUM($H$27:$H413)</f>
        <v>6166.3507702666875</v>
      </c>
      <c r="K413" s="16">
        <f t="shared" si="66"/>
        <v>0</v>
      </c>
    </row>
    <row r="414" spans="1:11" x14ac:dyDescent="0.25">
      <c r="A414" s="3">
        <f t="shared" si="67"/>
        <v>388</v>
      </c>
      <c r="B414" s="18">
        <f t="shared" si="60"/>
        <v>57691</v>
      </c>
      <c r="C414" s="17">
        <f t="shared" si="68"/>
        <v>0</v>
      </c>
      <c r="D414" s="17">
        <f t="shared" si="61"/>
        <v>3013.8625641888907</v>
      </c>
      <c r="E414" s="17">
        <f t="shared" si="62"/>
        <v>0</v>
      </c>
      <c r="F414" s="17">
        <f t="shared" si="63"/>
        <v>0</v>
      </c>
      <c r="G414" s="17">
        <f t="shared" si="64"/>
        <v>0</v>
      </c>
      <c r="H414" s="17">
        <f t="shared" si="69"/>
        <v>0</v>
      </c>
      <c r="I414" s="17">
        <f t="shared" si="65"/>
        <v>0</v>
      </c>
      <c r="J414" s="17">
        <f>SUM($H$27:$H414)</f>
        <v>6166.3507702666875</v>
      </c>
      <c r="K414" s="16">
        <f t="shared" si="66"/>
        <v>0</v>
      </c>
    </row>
    <row r="415" spans="1:11" x14ac:dyDescent="0.25">
      <c r="A415" s="3">
        <f t="shared" si="67"/>
        <v>389</v>
      </c>
      <c r="B415" s="18">
        <f t="shared" si="60"/>
        <v>57722</v>
      </c>
      <c r="C415" s="17">
        <f t="shared" si="68"/>
        <v>0</v>
      </c>
      <c r="D415" s="17">
        <f t="shared" si="61"/>
        <v>3013.8625641888907</v>
      </c>
      <c r="E415" s="17">
        <f t="shared" si="62"/>
        <v>0</v>
      </c>
      <c r="F415" s="17">
        <f t="shared" si="63"/>
        <v>0</v>
      </c>
      <c r="G415" s="17">
        <f t="shared" si="64"/>
        <v>0</v>
      </c>
      <c r="H415" s="17">
        <f t="shared" si="69"/>
        <v>0</v>
      </c>
      <c r="I415" s="17">
        <f t="shared" si="65"/>
        <v>0</v>
      </c>
      <c r="J415" s="17">
        <f>SUM($H$27:$H415)</f>
        <v>6166.3507702666875</v>
      </c>
      <c r="K415" s="16">
        <f t="shared" si="66"/>
        <v>0</v>
      </c>
    </row>
    <row r="416" spans="1:11" x14ac:dyDescent="0.25">
      <c r="A416" s="3">
        <f t="shared" si="67"/>
        <v>390</v>
      </c>
      <c r="B416" s="18">
        <f t="shared" si="60"/>
        <v>57753</v>
      </c>
      <c r="C416" s="17">
        <f t="shared" si="68"/>
        <v>0</v>
      </c>
      <c r="D416" s="17">
        <f t="shared" si="61"/>
        <v>3013.8625641888907</v>
      </c>
      <c r="E416" s="17">
        <f t="shared" si="62"/>
        <v>0</v>
      </c>
      <c r="F416" s="17">
        <f t="shared" si="63"/>
        <v>0</v>
      </c>
      <c r="G416" s="17">
        <f t="shared" si="64"/>
        <v>0</v>
      </c>
      <c r="H416" s="17">
        <f t="shared" si="69"/>
        <v>0</v>
      </c>
      <c r="I416" s="17">
        <f t="shared" si="65"/>
        <v>0</v>
      </c>
      <c r="J416" s="17">
        <f>SUM($H$27:$H416)</f>
        <v>6166.3507702666875</v>
      </c>
      <c r="K416" s="16">
        <f t="shared" si="66"/>
        <v>0</v>
      </c>
    </row>
    <row r="417" spans="1:11" x14ac:dyDescent="0.25">
      <c r="A417" s="3">
        <f t="shared" si="67"/>
        <v>391</v>
      </c>
      <c r="B417" s="18">
        <f t="shared" si="60"/>
        <v>57781</v>
      </c>
      <c r="C417" s="17">
        <f t="shared" si="68"/>
        <v>0</v>
      </c>
      <c r="D417" s="17">
        <f t="shared" si="61"/>
        <v>3013.8625641888907</v>
      </c>
      <c r="E417" s="17">
        <f t="shared" si="62"/>
        <v>0</v>
      </c>
      <c r="F417" s="17">
        <f t="shared" si="63"/>
        <v>0</v>
      </c>
      <c r="G417" s="17">
        <f t="shared" si="64"/>
        <v>0</v>
      </c>
      <c r="H417" s="17">
        <f t="shared" si="69"/>
        <v>0</v>
      </c>
      <c r="I417" s="17">
        <f t="shared" si="65"/>
        <v>0</v>
      </c>
      <c r="J417" s="17">
        <f>SUM($H$27:$H417)</f>
        <v>6166.3507702666875</v>
      </c>
      <c r="K417" s="16">
        <f t="shared" si="66"/>
        <v>0</v>
      </c>
    </row>
    <row r="418" spans="1:11" x14ac:dyDescent="0.25">
      <c r="A418" s="3">
        <f t="shared" si="67"/>
        <v>392</v>
      </c>
      <c r="B418" s="18">
        <f t="shared" si="60"/>
        <v>57812</v>
      </c>
      <c r="C418" s="17">
        <f t="shared" si="68"/>
        <v>0</v>
      </c>
      <c r="D418" s="17">
        <f t="shared" si="61"/>
        <v>3013.8625641888907</v>
      </c>
      <c r="E418" s="17">
        <f t="shared" si="62"/>
        <v>0</v>
      </c>
      <c r="F418" s="17">
        <f t="shared" si="63"/>
        <v>0</v>
      </c>
      <c r="G418" s="17">
        <f t="shared" si="64"/>
        <v>0</v>
      </c>
      <c r="H418" s="17">
        <f t="shared" si="69"/>
        <v>0</v>
      </c>
      <c r="I418" s="17">
        <f t="shared" si="65"/>
        <v>0</v>
      </c>
      <c r="J418" s="17">
        <f>SUM($H$27:$H418)</f>
        <v>6166.3507702666875</v>
      </c>
      <c r="K418" s="16">
        <f t="shared" si="66"/>
        <v>0</v>
      </c>
    </row>
    <row r="419" spans="1:11" x14ac:dyDescent="0.25">
      <c r="A419" s="3">
        <f t="shared" si="67"/>
        <v>393</v>
      </c>
      <c r="B419" s="18">
        <f t="shared" si="60"/>
        <v>57842</v>
      </c>
      <c r="C419" s="17">
        <f t="shared" si="68"/>
        <v>0</v>
      </c>
      <c r="D419" s="17">
        <f t="shared" si="61"/>
        <v>3013.8625641888907</v>
      </c>
      <c r="E419" s="17">
        <f t="shared" si="62"/>
        <v>0</v>
      </c>
      <c r="F419" s="17">
        <f t="shared" si="63"/>
        <v>0</v>
      </c>
      <c r="G419" s="17">
        <f t="shared" si="64"/>
        <v>0</v>
      </c>
      <c r="H419" s="17">
        <f t="shared" si="69"/>
        <v>0</v>
      </c>
      <c r="I419" s="17">
        <f t="shared" si="65"/>
        <v>0</v>
      </c>
      <c r="J419" s="17">
        <f>SUM($H$27:$H419)</f>
        <v>6166.3507702666875</v>
      </c>
      <c r="K419" s="16">
        <f t="shared" si="66"/>
        <v>0</v>
      </c>
    </row>
    <row r="420" spans="1:11" x14ac:dyDescent="0.25">
      <c r="A420" s="3">
        <f t="shared" si="67"/>
        <v>394</v>
      </c>
      <c r="B420" s="18">
        <f t="shared" si="60"/>
        <v>57873</v>
      </c>
      <c r="C420" s="17">
        <f t="shared" si="68"/>
        <v>0</v>
      </c>
      <c r="D420" s="17">
        <f t="shared" si="61"/>
        <v>3013.8625641888907</v>
      </c>
      <c r="E420" s="17">
        <f t="shared" si="62"/>
        <v>0</v>
      </c>
      <c r="F420" s="17">
        <f t="shared" si="63"/>
        <v>0</v>
      </c>
      <c r="G420" s="17">
        <f t="shared" si="64"/>
        <v>0</v>
      </c>
      <c r="H420" s="17">
        <f t="shared" si="69"/>
        <v>0</v>
      </c>
      <c r="I420" s="17">
        <f t="shared" si="65"/>
        <v>0</v>
      </c>
      <c r="J420" s="17">
        <f>SUM($H$27:$H420)</f>
        <v>6166.3507702666875</v>
      </c>
      <c r="K420" s="16">
        <f t="shared" si="66"/>
        <v>0</v>
      </c>
    </row>
    <row r="421" spans="1:11" x14ac:dyDescent="0.25">
      <c r="A421" s="3">
        <f t="shared" si="67"/>
        <v>395</v>
      </c>
      <c r="B421" s="18">
        <f t="shared" si="60"/>
        <v>57903</v>
      </c>
      <c r="C421" s="17">
        <f t="shared" si="68"/>
        <v>0</v>
      </c>
      <c r="D421" s="17">
        <f t="shared" si="61"/>
        <v>3013.8625641888907</v>
      </c>
      <c r="E421" s="17">
        <f t="shared" si="62"/>
        <v>0</v>
      </c>
      <c r="F421" s="17">
        <f t="shared" si="63"/>
        <v>0</v>
      </c>
      <c r="G421" s="17">
        <f t="shared" si="64"/>
        <v>0</v>
      </c>
      <c r="H421" s="17">
        <f t="shared" si="69"/>
        <v>0</v>
      </c>
      <c r="I421" s="17">
        <f t="shared" si="65"/>
        <v>0</v>
      </c>
      <c r="J421" s="17">
        <f>SUM($H$27:$H421)</f>
        <v>6166.3507702666875</v>
      </c>
      <c r="K421" s="16">
        <f t="shared" si="66"/>
        <v>0</v>
      </c>
    </row>
    <row r="422" spans="1:11" x14ac:dyDescent="0.25">
      <c r="A422" s="3">
        <f t="shared" si="67"/>
        <v>396</v>
      </c>
      <c r="B422" s="18">
        <f t="shared" si="60"/>
        <v>57934</v>
      </c>
      <c r="C422" s="17">
        <f t="shared" si="68"/>
        <v>0</v>
      </c>
      <c r="D422" s="17">
        <f t="shared" si="61"/>
        <v>3013.8625641888907</v>
      </c>
      <c r="E422" s="17">
        <f t="shared" si="62"/>
        <v>0</v>
      </c>
      <c r="F422" s="17">
        <f t="shared" si="63"/>
        <v>0</v>
      </c>
      <c r="G422" s="17">
        <f t="shared" si="64"/>
        <v>0</v>
      </c>
      <c r="H422" s="17">
        <f t="shared" si="69"/>
        <v>0</v>
      </c>
      <c r="I422" s="17">
        <f t="shared" si="65"/>
        <v>0</v>
      </c>
      <c r="J422" s="17">
        <f>SUM($H$27:$H422)</f>
        <v>6166.3507702666875</v>
      </c>
      <c r="K422" s="16">
        <f t="shared" si="66"/>
        <v>0</v>
      </c>
    </row>
    <row r="423" spans="1:11" x14ac:dyDescent="0.25">
      <c r="A423" s="3">
        <f t="shared" si="67"/>
        <v>397</v>
      </c>
      <c r="B423" s="18">
        <f t="shared" si="60"/>
        <v>57965</v>
      </c>
      <c r="C423" s="17">
        <f t="shared" si="68"/>
        <v>0</v>
      </c>
      <c r="D423" s="17">
        <f t="shared" si="61"/>
        <v>3013.8625641888907</v>
      </c>
      <c r="E423" s="17">
        <f t="shared" si="62"/>
        <v>0</v>
      </c>
      <c r="F423" s="17">
        <f t="shared" si="63"/>
        <v>0</v>
      </c>
      <c r="G423" s="17">
        <f t="shared" si="64"/>
        <v>0</v>
      </c>
      <c r="H423" s="17">
        <f t="shared" si="69"/>
        <v>0</v>
      </c>
      <c r="I423" s="17">
        <f t="shared" si="65"/>
        <v>0</v>
      </c>
      <c r="J423" s="17">
        <f>SUM($H$27:$H423)</f>
        <v>6166.3507702666875</v>
      </c>
      <c r="K423" s="16">
        <f t="shared" si="66"/>
        <v>0</v>
      </c>
    </row>
    <row r="424" spans="1:11" x14ac:dyDescent="0.25">
      <c r="A424" s="3">
        <f t="shared" si="67"/>
        <v>398</v>
      </c>
      <c r="B424" s="18">
        <f t="shared" si="60"/>
        <v>57995</v>
      </c>
      <c r="C424" s="17">
        <f t="shared" si="68"/>
        <v>0</v>
      </c>
      <c r="D424" s="17">
        <f t="shared" si="61"/>
        <v>3013.8625641888907</v>
      </c>
      <c r="E424" s="17">
        <f t="shared" si="62"/>
        <v>0</v>
      </c>
      <c r="F424" s="17">
        <f t="shared" si="63"/>
        <v>0</v>
      </c>
      <c r="G424" s="17">
        <f t="shared" si="64"/>
        <v>0</v>
      </c>
      <c r="H424" s="17">
        <f t="shared" si="69"/>
        <v>0</v>
      </c>
      <c r="I424" s="17">
        <f t="shared" si="65"/>
        <v>0</v>
      </c>
      <c r="J424" s="17">
        <f>SUM($H$27:$H424)</f>
        <v>6166.3507702666875</v>
      </c>
      <c r="K424" s="16">
        <f t="shared" si="66"/>
        <v>0</v>
      </c>
    </row>
    <row r="425" spans="1:11" x14ac:dyDescent="0.25">
      <c r="A425" s="3">
        <f t="shared" si="67"/>
        <v>399</v>
      </c>
      <c r="B425" s="18">
        <f t="shared" si="60"/>
        <v>58026</v>
      </c>
      <c r="C425" s="17">
        <f t="shared" si="68"/>
        <v>0</v>
      </c>
      <c r="D425" s="17">
        <f t="shared" si="61"/>
        <v>3013.8625641888907</v>
      </c>
      <c r="E425" s="17">
        <f t="shared" si="62"/>
        <v>0</v>
      </c>
      <c r="F425" s="17">
        <f t="shared" si="63"/>
        <v>0</v>
      </c>
      <c r="G425" s="17">
        <f t="shared" si="64"/>
        <v>0</v>
      </c>
      <c r="H425" s="17">
        <f t="shared" si="69"/>
        <v>0</v>
      </c>
      <c r="I425" s="17">
        <f t="shared" si="65"/>
        <v>0</v>
      </c>
      <c r="J425" s="17">
        <f>SUM($H$27:$H425)</f>
        <v>6166.3507702666875</v>
      </c>
      <c r="K425" s="16">
        <f t="shared" si="66"/>
        <v>0</v>
      </c>
    </row>
    <row r="426" spans="1:11" x14ac:dyDescent="0.25">
      <c r="A426" s="3">
        <f t="shared" si="67"/>
        <v>400</v>
      </c>
      <c r="B426" s="18">
        <f t="shared" si="60"/>
        <v>58056</v>
      </c>
      <c r="C426" s="17">
        <f t="shared" si="68"/>
        <v>0</v>
      </c>
      <c r="D426" s="17">
        <f t="shared" si="61"/>
        <v>3013.8625641888907</v>
      </c>
      <c r="E426" s="17">
        <f t="shared" si="62"/>
        <v>0</v>
      </c>
      <c r="F426" s="17">
        <f t="shared" si="63"/>
        <v>0</v>
      </c>
      <c r="G426" s="17">
        <f t="shared" si="64"/>
        <v>0</v>
      </c>
      <c r="H426" s="17">
        <f t="shared" si="69"/>
        <v>0</v>
      </c>
      <c r="I426" s="17">
        <f t="shared" si="65"/>
        <v>0</v>
      </c>
      <c r="J426" s="17">
        <f>SUM($H$27:$H426)</f>
        <v>6166.3507702666875</v>
      </c>
      <c r="K426" s="16">
        <f t="shared" si="66"/>
        <v>0</v>
      </c>
    </row>
    <row r="427" spans="1:11" x14ac:dyDescent="0.25">
      <c r="A427" s="3">
        <f t="shared" si="67"/>
        <v>401</v>
      </c>
      <c r="B427" s="18">
        <f t="shared" si="60"/>
        <v>58087</v>
      </c>
      <c r="C427" s="17">
        <f t="shared" si="68"/>
        <v>0</v>
      </c>
      <c r="D427" s="17">
        <f t="shared" si="61"/>
        <v>3013.8625641888907</v>
      </c>
      <c r="E427" s="17">
        <f t="shared" si="62"/>
        <v>0</v>
      </c>
      <c r="F427" s="17">
        <f t="shared" si="63"/>
        <v>0</v>
      </c>
      <c r="G427" s="17">
        <f t="shared" si="64"/>
        <v>0</v>
      </c>
      <c r="H427" s="17">
        <f t="shared" si="69"/>
        <v>0</v>
      </c>
      <c r="I427" s="17">
        <f t="shared" si="65"/>
        <v>0</v>
      </c>
      <c r="J427" s="17">
        <f>SUM($H$27:$H427)</f>
        <v>6166.3507702666875</v>
      </c>
      <c r="K427" s="16">
        <f t="shared" si="66"/>
        <v>0</v>
      </c>
    </row>
    <row r="428" spans="1:11" x14ac:dyDescent="0.25">
      <c r="A428" s="3">
        <f t="shared" si="67"/>
        <v>402</v>
      </c>
      <c r="B428" s="18">
        <f t="shared" si="60"/>
        <v>58118</v>
      </c>
      <c r="C428" s="17">
        <f t="shared" si="68"/>
        <v>0</v>
      </c>
      <c r="D428" s="17">
        <f t="shared" si="61"/>
        <v>3013.8625641888907</v>
      </c>
      <c r="E428" s="17">
        <f t="shared" si="62"/>
        <v>0</v>
      </c>
      <c r="F428" s="17">
        <f t="shared" si="63"/>
        <v>0</v>
      </c>
      <c r="G428" s="17">
        <f t="shared" si="64"/>
        <v>0</v>
      </c>
      <c r="H428" s="17">
        <f t="shared" si="69"/>
        <v>0</v>
      </c>
      <c r="I428" s="17">
        <f t="shared" si="65"/>
        <v>0</v>
      </c>
      <c r="J428" s="17">
        <f>SUM($H$27:$H428)</f>
        <v>6166.3507702666875</v>
      </c>
      <c r="K428" s="16">
        <f t="shared" si="66"/>
        <v>0</v>
      </c>
    </row>
    <row r="429" spans="1:11" x14ac:dyDescent="0.25">
      <c r="A429" s="3">
        <f t="shared" si="67"/>
        <v>403</v>
      </c>
      <c r="B429" s="18">
        <f t="shared" si="60"/>
        <v>58146</v>
      </c>
      <c r="C429" s="17">
        <f t="shared" si="68"/>
        <v>0</v>
      </c>
      <c r="D429" s="17">
        <f t="shared" si="61"/>
        <v>3013.8625641888907</v>
      </c>
      <c r="E429" s="17">
        <f t="shared" si="62"/>
        <v>0</v>
      </c>
      <c r="F429" s="17">
        <f t="shared" si="63"/>
        <v>0</v>
      </c>
      <c r="G429" s="17">
        <f t="shared" si="64"/>
        <v>0</v>
      </c>
      <c r="H429" s="17">
        <f t="shared" si="69"/>
        <v>0</v>
      </c>
      <c r="I429" s="17">
        <f t="shared" si="65"/>
        <v>0</v>
      </c>
      <c r="J429" s="17">
        <f>SUM($H$27:$H429)</f>
        <v>6166.3507702666875</v>
      </c>
      <c r="K429" s="16">
        <f t="shared" si="66"/>
        <v>0</v>
      </c>
    </row>
    <row r="430" spans="1:11" x14ac:dyDescent="0.25">
      <c r="A430" s="3">
        <f t="shared" si="67"/>
        <v>404</v>
      </c>
      <c r="B430" s="18">
        <f t="shared" si="60"/>
        <v>58177</v>
      </c>
      <c r="C430" s="17">
        <f t="shared" si="68"/>
        <v>0</v>
      </c>
      <c r="D430" s="17">
        <f t="shared" si="61"/>
        <v>3013.8625641888907</v>
      </c>
      <c r="E430" s="17">
        <f t="shared" si="62"/>
        <v>0</v>
      </c>
      <c r="F430" s="17">
        <f t="shared" si="63"/>
        <v>0</v>
      </c>
      <c r="G430" s="17">
        <f t="shared" si="64"/>
        <v>0</v>
      </c>
      <c r="H430" s="17">
        <f t="shared" si="69"/>
        <v>0</v>
      </c>
      <c r="I430" s="17">
        <f t="shared" si="65"/>
        <v>0</v>
      </c>
      <c r="J430" s="17">
        <f>SUM($H$27:$H430)</f>
        <v>6166.3507702666875</v>
      </c>
      <c r="K430" s="16">
        <f t="shared" si="66"/>
        <v>0</v>
      </c>
    </row>
    <row r="431" spans="1:11" x14ac:dyDescent="0.25">
      <c r="A431" s="3">
        <f t="shared" si="67"/>
        <v>405</v>
      </c>
      <c r="B431" s="18">
        <f t="shared" si="60"/>
        <v>58207</v>
      </c>
      <c r="C431" s="17">
        <f t="shared" si="68"/>
        <v>0</v>
      </c>
      <c r="D431" s="17">
        <f t="shared" si="61"/>
        <v>3013.8625641888907</v>
      </c>
      <c r="E431" s="17">
        <f t="shared" si="62"/>
        <v>0</v>
      </c>
      <c r="F431" s="17">
        <f t="shared" si="63"/>
        <v>0</v>
      </c>
      <c r="G431" s="17">
        <f t="shared" si="64"/>
        <v>0</v>
      </c>
      <c r="H431" s="17">
        <f t="shared" si="69"/>
        <v>0</v>
      </c>
      <c r="I431" s="17">
        <f t="shared" si="65"/>
        <v>0</v>
      </c>
      <c r="J431" s="17">
        <f>SUM($H$27:$H431)</f>
        <v>6166.3507702666875</v>
      </c>
      <c r="K431" s="16">
        <f t="shared" si="66"/>
        <v>0</v>
      </c>
    </row>
    <row r="432" spans="1:11" x14ac:dyDescent="0.25">
      <c r="A432" s="3">
        <f t="shared" si="67"/>
        <v>406</v>
      </c>
      <c r="B432" s="18">
        <f t="shared" si="60"/>
        <v>58238</v>
      </c>
      <c r="C432" s="17">
        <f t="shared" si="68"/>
        <v>0</v>
      </c>
      <c r="D432" s="17">
        <f t="shared" si="61"/>
        <v>3013.8625641888907</v>
      </c>
      <c r="E432" s="17">
        <f t="shared" si="62"/>
        <v>0</v>
      </c>
      <c r="F432" s="17">
        <f t="shared" si="63"/>
        <v>0</v>
      </c>
      <c r="G432" s="17">
        <f t="shared" si="64"/>
        <v>0</v>
      </c>
      <c r="H432" s="17">
        <f t="shared" si="69"/>
        <v>0</v>
      </c>
      <c r="I432" s="17">
        <f t="shared" si="65"/>
        <v>0</v>
      </c>
      <c r="J432" s="17">
        <f>SUM($H$27:$H432)</f>
        <v>6166.3507702666875</v>
      </c>
      <c r="K432" s="16">
        <f t="shared" si="66"/>
        <v>0</v>
      </c>
    </row>
    <row r="433" spans="1:11" x14ac:dyDescent="0.25">
      <c r="A433" s="3">
        <f t="shared" si="67"/>
        <v>407</v>
      </c>
      <c r="B433" s="18">
        <f t="shared" si="60"/>
        <v>58268</v>
      </c>
      <c r="C433" s="17">
        <f t="shared" si="68"/>
        <v>0</v>
      </c>
      <c r="D433" s="17">
        <f t="shared" si="61"/>
        <v>3013.8625641888907</v>
      </c>
      <c r="E433" s="17">
        <f t="shared" si="62"/>
        <v>0</v>
      </c>
      <c r="F433" s="17">
        <f t="shared" si="63"/>
        <v>0</v>
      </c>
      <c r="G433" s="17">
        <f t="shared" si="64"/>
        <v>0</v>
      </c>
      <c r="H433" s="17">
        <f t="shared" si="69"/>
        <v>0</v>
      </c>
      <c r="I433" s="17">
        <f t="shared" si="65"/>
        <v>0</v>
      </c>
      <c r="J433" s="17">
        <f>SUM($H$27:$H433)</f>
        <v>6166.3507702666875</v>
      </c>
      <c r="K433" s="16">
        <f t="shared" si="66"/>
        <v>0</v>
      </c>
    </row>
    <row r="434" spans="1:11" x14ac:dyDescent="0.25">
      <c r="A434" s="3">
        <f t="shared" si="67"/>
        <v>408</v>
      </c>
      <c r="B434" s="18">
        <f t="shared" si="60"/>
        <v>58299</v>
      </c>
      <c r="C434" s="17">
        <f t="shared" si="68"/>
        <v>0</v>
      </c>
      <c r="D434" s="17">
        <f t="shared" si="61"/>
        <v>3013.8625641888907</v>
      </c>
      <c r="E434" s="17">
        <f t="shared" si="62"/>
        <v>0</v>
      </c>
      <c r="F434" s="17">
        <f t="shared" si="63"/>
        <v>0</v>
      </c>
      <c r="G434" s="17">
        <f t="shared" si="64"/>
        <v>0</v>
      </c>
      <c r="H434" s="17">
        <f t="shared" si="69"/>
        <v>0</v>
      </c>
      <c r="I434" s="17">
        <f t="shared" si="65"/>
        <v>0</v>
      </c>
      <c r="J434" s="17">
        <f>SUM($H$27:$H434)</f>
        <v>6166.3507702666875</v>
      </c>
      <c r="K434" s="16">
        <f t="shared" si="66"/>
        <v>0</v>
      </c>
    </row>
    <row r="435" spans="1:11" x14ac:dyDescent="0.25">
      <c r="A435" s="3">
        <f t="shared" si="67"/>
        <v>409</v>
      </c>
      <c r="B435" s="18">
        <f t="shared" si="60"/>
        <v>58330</v>
      </c>
      <c r="C435" s="17">
        <f t="shared" si="68"/>
        <v>0</v>
      </c>
      <c r="D435" s="17">
        <f t="shared" si="61"/>
        <v>3013.8625641888907</v>
      </c>
      <c r="E435" s="17">
        <f t="shared" si="62"/>
        <v>0</v>
      </c>
      <c r="F435" s="17">
        <f t="shared" si="63"/>
        <v>0</v>
      </c>
      <c r="G435" s="17">
        <f t="shared" si="64"/>
        <v>0</v>
      </c>
      <c r="H435" s="17">
        <f t="shared" si="69"/>
        <v>0</v>
      </c>
      <c r="I435" s="17">
        <f t="shared" si="65"/>
        <v>0</v>
      </c>
      <c r="J435" s="17">
        <f>SUM($H$27:$H435)</f>
        <v>6166.3507702666875</v>
      </c>
      <c r="K435" s="16">
        <f t="shared" si="66"/>
        <v>0</v>
      </c>
    </row>
    <row r="436" spans="1:11" x14ac:dyDescent="0.25">
      <c r="A436" s="3">
        <f t="shared" si="67"/>
        <v>410</v>
      </c>
      <c r="B436" s="18">
        <f t="shared" si="60"/>
        <v>58360</v>
      </c>
      <c r="C436" s="17">
        <f t="shared" si="68"/>
        <v>0</v>
      </c>
      <c r="D436" s="17">
        <f t="shared" si="61"/>
        <v>3013.8625641888907</v>
      </c>
      <c r="E436" s="17">
        <f t="shared" si="62"/>
        <v>0</v>
      </c>
      <c r="F436" s="17">
        <f t="shared" si="63"/>
        <v>0</v>
      </c>
      <c r="G436" s="17">
        <f t="shared" si="64"/>
        <v>0</v>
      </c>
      <c r="H436" s="17">
        <f t="shared" si="69"/>
        <v>0</v>
      </c>
      <c r="I436" s="17">
        <f t="shared" si="65"/>
        <v>0</v>
      </c>
      <c r="J436" s="17">
        <f>SUM($H$27:$H436)</f>
        <v>6166.3507702666875</v>
      </c>
      <c r="K436" s="16">
        <f t="shared" si="66"/>
        <v>0</v>
      </c>
    </row>
    <row r="437" spans="1:11" x14ac:dyDescent="0.25">
      <c r="A437" s="3">
        <f t="shared" si="67"/>
        <v>411</v>
      </c>
      <c r="B437" s="18">
        <f t="shared" si="60"/>
        <v>58391</v>
      </c>
      <c r="C437" s="17">
        <f t="shared" si="68"/>
        <v>0</v>
      </c>
      <c r="D437" s="17">
        <f t="shared" si="61"/>
        <v>3013.8625641888907</v>
      </c>
      <c r="E437" s="17">
        <f t="shared" si="62"/>
        <v>0</v>
      </c>
      <c r="F437" s="17">
        <f t="shared" si="63"/>
        <v>0</v>
      </c>
      <c r="G437" s="17">
        <f t="shared" si="64"/>
        <v>0</v>
      </c>
      <c r="H437" s="17">
        <f t="shared" si="69"/>
        <v>0</v>
      </c>
      <c r="I437" s="17">
        <f t="shared" si="65"/>
        <v>0</v>
      </c>
      <c r="J437" s="17">
        <f>SUM($H$27:$H437)</f>
        <v>6166.3507702666875</v>
      </c>
      <c r="K437" s="16">
        <f t="shared" si="66"/>
        <v>0</v>
      </c>
    </row>
    <row r="438" spans="1:11" x14ac:dyDescent="0.25">
      <c r="A438" s="3">
        <f t="shared" si="67"/>
        <v>412</v>
      </c>
      <c r="B438" s="18">
        <f t="shared" si="60"/>
        <v>58421</v>
      </c>
      <c r="C438" s="17">
        <f t="shared" si="68"/>
        <v>0</v>
      </c>
      <c r="D438" s="17">
        <f t="shared" si="61"/>
        <v>3013.8625641888907</v>
      </c>
      <c r="E438" s="17">
        <f t="shared" si="62"/>
        <v>0</v>
      </c>
      <c r="F438" s="17">
        <f t="shared" si="63"/>
        <v>0</v>
      </c>
      <c r="G438" s="17">
        <f t="shared" si="64"/>
        <v>0</v>
      </c>
      <c r="H438" s="17">
        <f t="shared" si="69"/>
        <v>0</v>
      </c>
      <c r="I438" s="17">
        <f t="shared" si="65"/>
        <v>0</v>
      </c>
      <c r="J438" s="17">
        <f>SUM($H$27:$H438)</f>
        <v>6166.3507702666875</v>
      </c>
      <c r="K438" s="16">
        <f t="shared" si="66"/>
        <v>0</v>
      </c>
    </row>
    <row r="439" spans="1:11" x14ac:dyDescent="0.25">
      <c r="A439" s="3">
        <f t="shared" si="67"/>
        <v>413</v>
      </c>
      <c r="B439" s="18">
        <f t="shared" si="60"/>
        <v>58452</v>
      </c>
      <c r="C439" s="17">
        <f t="shared" si="68"/>
        <v>0</v>
      </c>
      <c r="D439" s="17">
        <f t="shared" si="61"/>
        <v>3013.8625641888907</v>
      </c>
      <c r="E439" s="17">
        <f t="shared" si="62"/>
        <v>0</v>
      </c>
      <c r="F439" s="17">
        <f t="shared" si="63"/>
        <v>0</v>
      </c>
      <c r="G439" s="17">
        <f t="shared" si="64"/>
        <v>0</v>
      </c>
      <c r="H439" s="17">
        <f t="shared" si="69"/>
        <v>0</v>
      </c>
      <c r="I439" s="17">
        <f t="shared" si="65"/>
        <v>0</v>
      </c>
      <c r="J439" s="17">
        <f>SUM($H$27:$H439)</f>
        <v>6166.3507702666875</v>
      </c>
      <c r="K439" s="16">
        <f t="shared" si="66"/>
        <v>0</v>
      </c>
    </row>
    <row r="440" spans="1:11" x14ac:dyDescent="0.25">
      <c r="A440" s="3">
        <f t="shared" si="67"/>
        <v>414</v>
      </c>
      <c r="B440" s="18">
        <f t="shared" si="60"/>
        <v>58483</v>
      </c>
      <c r="C440" s="17">
        <f t="shared" si="68"/>
        <v>0</v>
      </c>
      <c r="D440" s="17">
        <f t="shared" si="61"/>
        <v>3013.8625641888907</v>
      </c>
      <c r="E440" s="17">
        <f t="shared" si="62"/>
        <v>0</v>
      </c>
      <c r="F440" s="17">
        <f t="shared" si="63"/>
        <v>0</v>
      </c>
      <c r="G440" s="17">
        <f t="shared" si="64"/>
        <v>0</v>
      </c>
      <c r="H440" s="17">
        <f t="shared" si="69"/>
        <v>0</v>
      </c>
      <c r="I440" s="17">
        <f t="shared" si="65"/>
        <v>0</v>
      </c>
      <c r="J440" s="17">
        <f>SUM($H$27:$H440)</f>
        <v>6166.3507702666875</v>
      </c>
      <c r="K440" s="16">
        <f t="shared" si="66"/>
        <v>0</v>
      </c>
    </row>
    <row r="441" spans="1:11" x14ac:dyDescent="0.25">
      <c r="A441" s="3">
        <f t="shared" si="67"/>
        <v>415</v>
      </c>
      <c r="B441" s="18">
        <f t="shared" si="60"/>
        <v>58512</v>
      </c>
      <c r="C441" s="17">
        <f t="shared" si="68"/>
        <v>0</v>
      </c>
      <c r="D441" s="17">
        <f t="shared" si="61"/>
        <v>3013.8625641888907</v>
      </c>
      <c r="E441" s="17">
        <f t="shared" si="62"/>
        <v>0</v>
      </c>
      <c r="F441" s="17">
        <f t="shared" si="63"/>
        <v>0</v>
      </c>
      <c r="G441" s="17">
        <f t="shared" si="64"/>
        <v>0</v>
      </c>
      <c r="H441" s="17">
        <f t="shared" si="69"/>
        <v>0</v>
      </c>
      <c r="I441" s="17">
        <f t="shared" si="65"/>
        <v>0</v>
      </c>
      <c r="J441" s="17">
        <f>SUM($H$27:$H441)</f>
        <v>6166.3507702666875</v>
      </c>
      <c r="K441" s="16">
        <f t="shared" si="66"/>
        <v>0</v>
      </c>
    </row>
    <row r="442" spans="1:11" x14ac:dyDescent="0.25">
      <c r="A442" s="3">
        <f t="shared" si="67"/>
        <v>416</v>
      </c>
      <c r="B442" s="18">
        <f t="shared" si="60"/>
        <v>58543</v>
      </c>
      <c r="C442" s="17">
        <f t="shared" si="68"/>
        <v>0</v>
      </c>
      <c r="D442" s="17">
        <f t="shared" si="61"/>
        <v>3013.8625641888907</v>
      </c>
      <c r="E442" s="17">
        <f t="shared" si="62"/>
        <v>0</v>
      </c>
      <c r="F442" s="17">
        <f t="shared" si="63"/>
        <v>0</v>
      </c>
      <c r="G442" s="17">
        <f t="shared" si="64"/>
        <v>0</v>
      </c>
      <c r="H442" s="17">
        <f t="shared" si="69"/>
        <v>0</v>
      </c>
      <c r="I442" s="17">
        <f t="shared" si="65"/>
        <v>0</v>
      </c>
      <c r="J442" s="17">
        <f>SUM($H$27:$H442)</f>
        <v>6166.3507702666875</v>
      </c>
      <c r="K442" s="16">
        <f t="shared" si="66"/>
        <v>0</v>
      </c>
    </row>
    <row r="443" spans="1:11" x14ac:dyDescent="0.25">
      <c r="A443" s="3">
        <f t="shared" si="67"/>
        <v>417</v>
      </c>
      <c r="B443" s="18">
        <f t="shared" si="60"/>
        <v>58573</v>
      </c>
      <c r="C443" s="17">
        <f t="shared" si="68"/>
        <v>0</v>
      </c>
      <c r="D443" s="17">
        <f t="shared" si="61"/>
        <v>3013.8625641888907</v>
      </c>
      <c r="E443" s="17">
        <f t="shared" si="62"/>
        <v>0</v>
      </c>
      <c r="F443" s="17">
        <f t="shared" si="63"/>
        <v>0</v>
      </c>
      <c r="G443" s="17">
        <f t="shared" si="64"/>
        <v>0</v>
      </c>
      <c r="H443" s="17">
        <f t="shared" si="69"/>
        <v>0</v>
      </c>
      <c r="I443" s="17">
        <f t="shared" si="65"/>
        <v>0</v>
      </c>
      <c r="J443" s="17">
        <f>SUM($H$27:$H443)</f>
        <v>6166.3507702666875</v>
      </c>
      <c r="K443" s="16">
        <f t="shared" si="66"/>
        <v>0</v>
      </c>
    </row>
    <row r="444" spans="1:11" x14ac:dyDescent="0.25">
      <c r="A444" s="3">
        <f t="shared" si="67"/>
        <v>418</v>
      </c>
      <c r="B444" s="18">
        <f t="shared" si="60"/>
        <v>58604</v>
      </c>
      <c r="C444" s="17">
        <f t="shared" si="68"/>
        <v>0</v>
      </c>
      <c r="D444" s="17">
        <f t="shared" si="61"/>
        <v>3013.8625641888907</v>
      </c>
      <c r="E444" s="17">
        <f t="shared" si="62"/>
        <v>0</v>
      </c>
      <c r="F444" s="17">
        <f t="shared" si="63"/>
        <v>0</v>
      </c>
      <c r="G444" s="17">
        <f t="shared" si="64"/>
        <v>0</v>
      </c>
      <c r="H444" s="17">
        <f t="shared" si="69"/>
        <v>0</v>
      </c>
      <c r="I444" s="17">
        <f t="shared" si="65"/>
        <v>0</v>
      </c>
      <c r="J444" s="17">
        <f>SUM($H$27:$H444)</f>
        <v>6166.3507702666875</v>
      </c>
      <c r="K444" s="16">
        <f t="shared" si="66"/>
        <v>0</v>
      </c>
    </row>
    <row r="445" spans="1:11" x14ac:dyDescent="0.25">
      <c r="A445" s="3">
        <f t="shared" si="67"/>
        <v>419</v>
      </c>
      <c r="B445" s="18">
        <f t="shared" si="60"/>
        <v>58634</v>
      </c>
      <c r="C445" s="17">
        <f t="shared" si="68"/>
        <v>0</v>
      </c>
      <c r="D445" s="17">
        <f t="shared" si="61"/>
        <v>3013.8625641888907</v>
      </c>
      <c r="E445" s="17">
        <f t="shared" si="62"/>
        <v>0</v>
      </c>
      <c r="F445" s="17">
        <f t="shared" si="63"/>
        <v>0</v>
      </c>
      <c r="G445" s="17">
        <f t="shared" si="64"/>
        <v>0</v>
      </c>
      <c r="H445" s="17">
        <f t="shared" si="69"/>
        <v>0</v>
      </c>
      <c r="I445" s="17">
        <f t="shared" si="65"/>
        <v>0</v>
      </c>
      <c r="J445" s="17">
        <f>SUM($H$27:$H445)</f>
        <v>6166.3507702666875</v>
      </c>
      <c r="K445" s="16">
        <f t="shared" si="66"/>
        <v>0</v>
      </c>
    </row>
    <row r="446" spans="1:11" x14ac:dyDescent="0.25">
      <c r="A446" s="3">
        <f t="shared" si="67"/>
        <v>420</v>
      </c>
      <c r="B446" s="18">
        <f t="shared" si="60"/>
        <v>58665</v>
      </c>
      <c r="C446" s="17">
        <f t="shared" si="68"/>
        <v>0</v>
      </c>
      <c r="D446" s="17">
        <f t="shared" si="61"/>
        <v>3013.8625641888907</v>
      </c>
      <c r="E446" s="17">
        <f t="shared" si="62"/>
        <v>0</v>
      </c>
      <c r="F446" s="17">
        <f t="shared" si="63"/>
        <v>0</v>
      </c>
      <c r="G446" s="17">
        <f t="shared" si="64"/>
        <v>0</v>
      </c>
      <c r="H446" s="17">
        <f t="shared" si="69"/>
        <v>0</v>
      </c>
      <c r="I446" s="17">
        <f t="shared" si="65"/>
        <v>0</v>
      </c>
      <c r="J446" s="17">
        <f>SUM($H$27:$H446)</f>
        <v>6166.3507702666875</v>
      </c>
      <c r="K446" s="16">
        <f t="shared" si="66"/>
        <v>0</v>
      </c>
    </row>
    <row r="447" spans="1:11" x14ac:dyDescent="0.25">
      <c r="A447" s="3">
        <f t="shared" si="67"/>
        <v>421</v>
      </c>
      <c r="B447" s="18">
        <f t="shared" si="60"/>
        <v>58696</v>
      </c>
      <c r="C447" s="17">
        <f t="shared" si="68"/>
        <v>0</v>
      </c>
      <c r="D447" s="17">
        <f t="shared" si="61"/>
        <v>3013.8625641888907</v>
      </c>
      <c r="E447" s="17">
        <f t="shared" si="62"/>
        <v>0</v>
      </c>
      <c r="F447" s="17">
        <f t="shared" si="63"/>
        <v>0</v>
      </c>
      <c r="G447" s="17">
        <f t="shared" si="64"/>
        <v>0</v>
      </c>
      <c r="H447" s="17">
        <f t="shared" si="69"/>
        <v>0</v>
      </c>
      <c r="I447" s="17">
        <f t="shared" si="65"/>
        <v>0</v>
      </c>
      <c r="J447" s="17">
        <f>SUM($H$27:$H447)</f>
        <v>6166.3507702666875</v>
      </c>
      <c r="K447" s="16">
        <f t="shared" si="66"/>
        <v>0</v>
      </c>
    </row>
    <row r="448" spans="1:11" x14ac:dyDescent="0.25">
      <c r="A448" s="3">
        <f t="shared" si="67"/>
        <v>422</v>
      </c>
      <c r="B448" s="18">
        <f t="shared" si="60"/>
        <v>58726</v>
      </c>
      <c r="C448" s="17">
        <f t="shared" si="68"/>
        <v>0</v>
      </c>
      <c r="D448" s="17">
        <f t="shared" si="61"/>
        <v>3013.8625641888907</v>
      </c>
      <c r="E448" s="17">
        <f t="shared" si="62"/>
        <v>0</v>
      </c>
      <c r="F448" s="17">
        <f t="shared" si="63"/>
        <v>0</v>
      </c>
      <c r="G448" s="17">
        <f t="shared" si="64"/>
        <v>0</v>
      </c>
      <c r="H448" s="17">
        <f t="shared" si="69"/>
        <v>0</v>
      </c>
      <c r="I448" s="17">
        <f t="shared" si="65"/>
        <v>0</v>
      </c>
      <c r="J448" s="17">
        <f>SUM($H$27:$H448)</f>
        <v>6166.3507702666875</v>
      </c>
      <c r="K448" s="16">
        <f t="shared" si="66"/>
        <v>0</v>
      </c>
    </row>
    <row r="449" spans="1:11" x14ac:dyDescent="0.25">
      <c r="A449" s="3">
        <f t="shared" si="67"/>
        <v>423</v>
      </c>
      <c r="B449" s="18">
        <f t="shared" si="60"/>
        <v>58757</v>
      </c>
      <c r="C449" s="17">
        <f t="shared" si="68"/>
        <v>0</v>
      </c>
      <c r="D449" s="17">
        <f t="shared" si="61"/>
        <v>3013.8625641888907</v>
      </c>
      <c r="E449" s="17">
        <f t="shared" si="62"/>
        <v>0</v>
      </c>
      <c r="F449" s="17">
        <f t="shared" si="63"/>
        <v>0</v>
      </c>
      <c r="G449" s="17">
        <f t="shared" si="64"/>
        <v>0</v>
      </c>
      <c r="H449" s="17">
        <f t="shared" si="69"/>
        <v>0</v>
      </c>
      <c r="I449" s="17">
        <f t="shared" si="65"/>
        <v>0</v>
      </c>
      <c r="J449" s="17">
        <f>SUM($H$27:$H449)</f>
        <v>6166.3507702666875</v>
      </c>
      <c r="K449" s="16">
        <f t="shared" si="66"/>
        <v>0</v>
      </c>
    </row>
    <row r="450" spans="1:11" x14ac:dyDescent="0.25">
      <c r="A450" s="3">
        <f t="shared" si="67"/>
        <v>424</v>
      </c>
      <c r="B450" s="18">
        <f t="shared" si="60"/>
        <v>58787</v>
      </c>
      <c r="C450" s="17">
        <f t="shared" si="68"/>
        <v>0</v>
      </c>
      <c r="D450" s="17">
        <f t="shared" si="61"/>
        <v>3013.8625641888907</v>
      </c>
      <c r="E450" s="17">
        <f t="shared" si="62"/>
        <v>0</v>
      </c>
      <c r="F450" s="17">
        <f t="shared" si="63"/>
        <v>0</v>
      </c>
      <c r="G450" s="17">
        <f t="shared" si="64"/>
        <v>0</v>
      </c>
      <c r="H450" s="17">
        <f t="shared" si="69"/>
        <v>0</v>
      </c>
      <c r="I450" s="17">
        <f t="shared" si="65"/>
        <v>0</v>
      </c>
      <c r="J450" s="17">
        <f>SUM($H$27:$H450)</f>
        <v>6166.3507702666875</v>
      </c>
      <c r="K450" s="16">
        <f t="shared" si="66"/>
        <v>0</v>
      </c>
    </row>
    <row r="451" spans="1:11" x14ac:dyDescent="0.25">
      <c r="A451" s="3">
        <f t="shared" si="67"/>
        <v>425</v>
      </c>
      <c r="B451" s="18">
        <f t="shared" si="60"/>
        <v>58818</v>
      </c>
      <c r="C451" s="17">
        <f t="shared" si="68"/>
        <v>0</v>
      </c>
      <c r="D451" s="17">
        <f t="shared" si="61"/>
        <v>3013.8625641888907</v>
      </c>
      <c r="E451" s="17">
        <f t="shared" si="62"/>
        <v>0</v>
      </c>
      <c r="F451" s="17">
        <f t="shared" si="63"/>
        <v>0</v>
      </c>
      <c r="G451" s="17">
        <f t="shared" si="64"/>
        <v>0</v>
      </c>
      <c r="H451" s="17">
        <f t="shared" si="69"/>
        <v>0</v>
      </c>
      <c r="I451" s="17">
        <f t="shared" si="65"/>
        <v>0</v>
      </c>
      <c r="J451" s="17">
        <f>SUM($H$27:$H451)</f>
        <v>6166.3507702666875</v>
      </c>
      <c r="K451" s="16">
        <f t="shared" si="66"/>
        <v>0</v>
      </c>
    </row>
    <row r="452" spans="1:11" x14ac:dyDescent="0.25">
      <c r="A452" s="3">
        <f t="shared" si="67"/>
        <v>426</v>
      </c>
      <c r="B452" s="18">
        <f t="shared" si="60"/>
        <v>58849</v>
      </c>
      <c r="C452" s="17">
        <f t="shared" si="68"/>
        <v>0</v>
      </c>
      <c r="D452" s="17">
        <f t="shared" si="61"/>
        <v>3013.8625641888907</v>
      </c>
      <c r="E452" s="17">
        <f t="shared" si="62"/>
        <v>0</v>
      </c>
      <c r="F452" s="17">
        <f t="shared" si="63"/>
        <v>0</v>
      </c>
      <c r="G452" s="17">
        <f t="shared" si="64"/>
        <v>0</v>
      </c>
      <c r="H452" s="17">
        <f t="shared" si="69"/>
        <v>0</v>
      </c>
      <c r="I452" s="17">
        <f t="shared" si="65"/>
        <v>0</v>
      </c>
      <c r="J452" s="17">
        <f>SUM($H$27:$H452)</f>
        <v>6166.3507702666875</v>
      </c>
      <c r="K452" s="16">
        <f t="shared" si="66"/>
        <v>0</v>
      </c>
    </row>
    <row r="453" spans="1:11" x14ac:dyDescent="0.25">
      <c r="A453" s="3">
        <f t="shared" si="67"/>
        <v>427</v>
      </c>
      <c r="B453" s="18">
        <f t="shared" si="60"/>
        <v>58877</v>
      </c>
      <c r="C453" s="17">
        <f t="shared" si="68"/>
        <v>0</v>
      </c>
      <c r="D453" s="17">
        <f t="shared" si="61"/>
        <v>3013.8625641888907</v>
      </c>
      <c r="E453" s="17">
        <f t="shared" si="62"/>
        <v>0</v>
      </c>
      <c r="F453" s="17">
        <f t="shared" si="63"/>
        <v>0</v>
      </c>
      <c r="G453" s="17">
        <f t="shared" si="64"/>
        <v>0</v>
      </c>
      <c r="H453" s="17">
        <f t="shared" si="69"/>
        <v>0</v>
      </c>
      <c r="I453" s="17">
        <f t="shared" si="65"/>
        <v>0</v>
      </c>
      <c r="J453" s="17">
        <f>SUM($H$27:$H453)</f>
        <v>6166.3507702666875</v>
      </c>
      <c r="K453" s="16">
        <f t="shared" si="66"/>
        <v>0</v>
      </c>
    </row>
    <row r="454" spans="1:11" x14ac:dyDescent="0.25">
      <c r="A454" s="3">
        <f t="shared" si="67"/>
        <v>428</v>
      </c>
      <c r="B454" s="18">
        <f t="shared" si="60"/>
        <v>58908</v>
      </c>
      <c r="C454" s="17">
        <f t="shared" si="68"/>
        <v>0</v>
      </c>
      <c r="D454" s="17">
        <f t="shared" si="61"/>
        <v>3013.8625641888907</v>
      </c>
      <c r="E454" s="17">
        <f t="shared" si="62"/>
        <v>0</v>
      </c>
      <c r="F454" s="17">
        <f t="shared" si="63"/>
        <v>0</v>
      </c>
      <c r="G454" s="17">
        <f t="shared" si="64"/>
        <v>0</v>
      </c>
      <c r="H454" s="17">
        <f t="shared" si="69"/>
        <v>0</v>
      </c>
      <c r="I454" s="17">
        <f t="shared" si="65"/>
        <v>0</v>
      </c>
      <c r="J454" s="17">
        <f>SUM($H$27:$H454)</f>
        <v>6166.3507702666875</v>
      </c>
      <c r="K454" s="16">
        <f t="shared" si="66"/>
        <v>0</v>
      </c>
    </row>
    <row r="455" spans="1:11" x14ac:dyDescent="0.25">
      <c r="A455" s="3">
        <f t="shared" si="67"/>
        <v>429</v>
      </c>
      <c r="B455" s="18">
        <f t="shared" si="60"/>
        <v>58938</v>
      </c>
      <c r="C455" s="17">
        <f t="shared" si="68"/>
        <v>0</v>
      </c>
      <c r="D455" s="17">
        <f t="shared" si="61"/>
        <v>3013.8625641888907</v>
      </c>
      <c r="E455" s="17">
        <f t="shared" si="62"/>
        <v>0</v>
      </c>
      <c r="F455" s="17">
        <f t="shared" si="63"/>
        <v>0</v>
      </c>
      <c r="G455" s="17">
        <f t="shared" si="64"/>
        <v>0</v>
      </c>
      <c r="H455" s="17">
        <f t="shared" si="69"/>
        <v>0</v>
      </c>
      <c r="I455" s="17">
        <f t="shared" si="65"/>
        <v>0</v>
      </c>
      <c r="J455" s="17">
        <f>SUM($H$27:$H455)</f>
        <v>6166.3507702666875</v>
      </c>
      <c r="K455" s="16">
        <f t="shared" si="66"/>
        <v>0</v>
      </c>
    </row>
    <row r="456" spans="1:11" x14ac:dyDescent="0.25">
      <c r="A456" s="3">
        <f t="shared" si="67"/>
        <v>430</v>
      </c>
      <c r="B456" s="18">
        <f t="shared" si="60"/>
        <v>58969</v>
      </c>
      <c r="C456" s="17">
        <f t="shared" si="68"/>
        <v>0</v>
      </c>
      <c r="D456" s="17">
        <f t="shared" si="61"/>
        <v>3013.8625641888907</v>
      </c>
      <c r="E456" s="17">
        <f t="shared" si="62"/>
        <v>0</v>
      </c>
      <c r="F456" s="17">
        <f t="shared" si="63"/>
        <v>0</v>
      </c>
      <c r="G456" s="17">
        <f t="shared" si="64"/>
        <v>0</v>
      </c>
      <c r="H456" s="17">
        <f t="shared" si="69"/>
        <v>0</v>
      </c>
      <c r="I456" s="17">
        <f t="shared" si="65"/>
        <v>0</v>
      </c>
      <c r="J456" s="17">
        <f>SUM($H$27:$H456)</f>
        <v>6166.3507702666875</v>
      </c>
      <c r="K456" s="16">
        <f t="shared" si="66"/>
        <v>0</v>
      </c>
    </row>
    <row r="457" spans="1:11" x14ac:dyDescent="0.25">
      <c r="A457" s="3">
        <f t="shared" si="67"/>
        <v>431</v>
      </c>
      <c r="B457" s="18">
        <f t="shared" si="60"/>
        <v>58999</v>
      </c>
      <c r="C457" s="17">
        <f t="shared" si="68"/>
        <v>0</v>
      </c>
      <c r="D457" s="17">
        <f t="shared" si="61"/>
        <v>3013.8625641888907</v>
      </c>
      <c r="E457" s="17">
        <f t="shared" si="62"/>
        <v>0</v>
      </c>
      <c r="F457" s="17">
        <f t="shared" si="63"/>
        <v>0</v>
      </c>
      <c r="G457" s="17">
        <f t="shared" si="64"/>
        <v>0</v>
      </c>
      <c r="H457" s="17">
        <f t="shared" si="69"/>
        <v>0</v>
      </c>
      <c r="I457" s="17">
        <f t="shared" si="65"/>
        <v>0</v>
      </c>
      <c r="J457" s="17">
        <f>SUM($H$27:$H457)</f>
        <v>6166.3507702666875</v>
      </c>
      <c r="K457" s="16">
        <f t="shared" si="66"/>
        <v>0</v>
      </c>
    </row>
    <row r="458" spans="1:11" x14ac:dyDescent="0.25">
      <c r="A458" s="3">
        <f t="shared" si="67"/>
        <v>432</v>
      </c>
      <c r="B458" s="18">
        <f t="shared" si="60"/>
        <v>59030</v>
      </c>
      <c r="C458" s="17">
        <f t="shared" si="68"/>
        <v>0</v>
      </c>
      <c r="D458" s="17">
        <f t="shared" si="61"/>
        <v>3013.8625641888907</v>
      </c>
      <c r="E458" s="17">
        <f t="shared" si="62"/>
        <v>0</v>
      </c>
      <c r="F458" s="17">
        <f t="shared" si="63"/>
        <v>0</v>
      </c>
      <c r="G458" s="17">
        <f t="shared" si="64"/>
        <v>0</v>
      </c>
      <c r="H458" s="17">
        <f t="shared" si="69"/>
        <v>0</v>
      </c>
      <c r="I458" s="17">
        <f t="shared" si="65"/>
        <v>0</v>
      </c>
      <c r="J458" s="17">
        <f>SUM($H$27:$H458)</f>
        <v>6166.3507702666875</v>
      </c>
      <c r="K458" s="16">
        <f t="shared" si="66"/>
        <v>0</v>
      </c>
    </row>
    <row r="459" spans="1:11" x14ac:dyDescent="0.25">
      <c r="A459" s="3">
        <f t="shared" si="67"/>
        <v>433</v>
      </c>
      <c r="B459" s="18">
        <f t="shared" si="60"/>
        <v>59061</v>
      </c>
      <c r="C459" s="17">
        <f t="shared" si="68"/>
        <v>0</v>
      </c>
      <c r="D459" s="17">
        <f t="shared" si="61"/>
        <v>3013.8625641888907</v>
      </c>
      <c r="E459" s="17">
        <f t="shared" si="62"/>
        <v>0</v>
      </c>
      <c r="F459" s="17">
        <f t="shared" si="63"/>
        <v>0</v>
      </c>
      <c r="G459" s="17">
        <f t="shared" si="64"/>
        <v>0</v>
      </c>
      <c r="H459" s="17">
        <f t="shared" si="69"/>
        <v>0</v>
      </c>
      <c r="I459" s="17">
        <f t="shared" si="65"/>
        <v>0</v>
      </c>
      <c r="J459" s="17">
        <f>SUM($H$27:$H459)</f>
        <v>6166.3507702666875</v>
      </c>
      <c r="K459" s="16">
        <f t="shared" si="66"/>
        <v>0</v>
      </c>
    </row>
    <row r="460" spans="1:11" x14ac:dyDescent="0.25">
      <c r="A460" s="3">
        <f t="shared" si="67"/>
        <v>434</v>
      </c>
      <c r="B460" s="18">
        <f t="shared" si="60"/>
        <v>59091</v>
      </c>
      <c r="C460" s="17">
        <f t="shared" si="68"/>
        <v>0</v>
      </c>
      <c r="D460" s="17">
        <f t="shared" si="61"/>
        <v>3013.8625641888907</v>
      </c>
      <c r="E460" s="17">
        <f t="shared" si="62"/>
        <v>0</v>
      </c>
      <c r="F460" s="17">
        <f t="shared" si="63"/>
        <v>0</v>
      </c>
      <c r="G460" s="17">
        <f t="shared" si="64"/>
        <v>0</v>
      </c>
      <c r="H460" s="17">
        <f t="shared" si="69"/>
        <v>0</v>
      </c>
      <c r="I460" s="17">
        <f t="shared" si="65"/>
        <v>0</v>
      </c>
      <c r="J460" s="17">
        <f>SUM($H$27:$H460)</f>
        <v>6166.3507702666875</v>
      </c>
      <c r="K460" s="16">
        <f t="shared" si="66"/>
        <v>0</v>
      </c>
    </row>
    <row r="461" spans="1:11" x14ac:dyDescent="0.25">
      <c r="A461" s="3">
        <f t="shared" si="67"/>
        <v>435</v>
      </c>
      <c r="B461" s="18">
        <f t="shared" si="60"/>
        <v>59122</v>
      </c>
      <c r="C461" s="17">
        <f t="shared" si="68"/>
        <v>0</v>
      </c>
      <c r="D461" s="17">
        <f t="shared" si="61"/>
        <v>3013.8625641888907</v>
      </c>
      <c r="E461" s="17">
        <f t="shared" si="62"/>
        <v>0</v>
      </c>
      <c r="F461" s="17">
        <f t="shared" si="63"/>
        <v>0</v>
      </c>
      <c r="G461" s="17">
        <f t="shared" si="64"/>
        <v>0</v>
      </c>
      <c r="H461" s="17">
        <f t="shared" si="69"/>
        <v>0</v>
      </c>
      <c r="I461" s="17">
        <f t="shared" si="65"/>
        <v>0</v>
      </c>
      <c r="J461" s="17">
        <f>SUM($H$27:$H461)</f>
        <v>6166.3507702666875</v>
      </c>
      <c r="K461" s="16">
        <f t="shared" si="66"/>
        <v>0</v>
      </c>
    </row>
    <row r="462" spans="1:11" x14ac:dyDescent="0.25">
      <c r="A462" s="3">
        <f t="shared" si="67"/>
        <v>436</v>
      </c>
      <c r="B462" s="18">
        <f t="shared" si="60"/>
        <v>59152</v>
      </c>
      <c r="C462" s="17">
        <f t="shared" si="68"/>
        <v>0</v>
      </c>
      <c r="D462" s="17">
        <f t="shared" si="61"/>
        <v>3013.8625641888907</v>
      </c>
      <c r="E462" s="17">
        <f t="shared" si="62"/>
        <v>0</v>
      </c>
      <c r="F462" s="17">
        <f t="shared" si="63"/>
        <v>0</v>
      </c>
      <c r="G462" s="17">
        <f t="shared" si="64"/>
        <v>0</v>
      </c>
      <c r="H462" s="17">
        <f t="shared" si="69"/>
        <v>0</v>
      </c>
      <c r="I462" s="17">
        <f t="shared" si="65"/>
        <v>0</v>
      </c>
      <c r="J462" s="17">
        <f>SUM($H$27:$H462)</f>
        <v>6166.3507702666875</v>
      </c>
      <c r="K462" s="16">
        <f t="shared" si="66"/>
        <v>0</v>
      </c>
    </row>
    <row r="463" spans="1:11" x14ac:dyDescent="0.25">
      <c r="A463" s="3">
        <f t="shared" si="67"/>
        <v>437</v>
      </c>
      <c r="B463" s="18">
        <f t="shared" si="60"/>
        <v>59183</v>
      </c>
      <c r="C463" s="17">
        <f t="shared" si="68"/>
        <v>0</v>
      </c>
      <c r="D463" s="17">
        <f t="shared" si="61"/>
        <v>3013.8625641888907</v>
      </c>
      <c r="E463" s="17">
        <f t="shared" si="62"/>
        <v>0</v>
      </c>
      <c r="F463" s="17">
        <f t="shared" si="63"/>
        <v>0</v>
      </c>
      <c r="G463" s="17">
        <f t="shared" si="64"/>
        <v>0</v>
      </c>
      <c r="H463" s="17">
        <f t="shared" si="69"/>
        <v>0</v>
      </c>
      <c r="I463" s="17">
        <f t="shared" si="65"/>
        <v>0</v>
      </c>
      <c r="J463" s="17">
        <f>SUM($H$27:$H463)</f>
        <v>6166.3507702666875</v>
      </c>
      <c r="K463" s="16">
        <f t="shared" si="66"/>
        <v>0</v>
      </c>
    </row>
    <row r="464" spans="1:11" x14ac:dyDescent="0.25">
      <c r="A464" s="3">
        <f t="shared" si="67"/>
        <v>438</v>
      </c>
      <c r="B464" s="18">
        <f t="shared" si="60"/>
        <v>59214</v>
      </c>
      <c r="C464" s="17">
        <f t="shared" si="68"/>
        <v>0</v>
      </c>
      <c r="D464" s="17">
        <f t="shared" si="61"/>
        <v>3013.8625641888907</v>
      </c>
      <c r="E464" s="17">
        <f t="shared" si="62"/>
        <v>0</v>
      </c>
      <c r="F464" s="17">
        <f t="shared" si="63"/>
        <v>0</v>
      </c>
      <c r="G464" s="17">
        <f t="shared" si="64"/>
        <v>0</v>
      </c>
      <c r="H464" s="17">
        <f t="shared" si="69"/>
        <v>0</v>
      </c>
      <c r="I464" s="17">
        <f t="shared" si="65"/>
        <v>0</v>
      </c>
      <c r="J464" s="17">
        <f>SUM($H$27:$H464)</f>
        <v>6166.3507702666875</v>
      </c>
      <c r="K464" s="16">
        <f t="shared" si="66"/>
        <v>0</v>
      </c>
    </row>
    <row r="465" spans="1:11" x14ac:dyDescent="0.25">
      <c r="A465" s="3">
        <f t="shared" si="67"/>
        <v>439</v>
      </c>
      <c r="B465" s="18">
        <f t="shared" si="60"/>
        <v>59242</v>
      </c>
      <c r="C465" s="17">
        <f t="shared" si="68"/>
        <v>0</v>
      </c>
      <c r="D465" s="17">
        <f t="shared" si="61"/>
        <v>3013.8625641888907</v>
      </c>
      <c r="E465" s="17">
        <f t="shared" si="62"/>
        <v>0</v>
      </c>
      <c r="F465" s="17">
        <f t="shared" si="63"/>
        <v>0</v>
      </c>
      <c r="G465" s="17">
        <f t="shared" si="64"/>
        <v>0</v>
      </c>
      <c r="H465" s="17">
        <f t="shared" si="69"/>
        <v>0</v>
      </c>
      <c r="I465" s="17">
        <f t="shared" si="65"/>
        <v>0</v>
      </c>
      <c r="J465" s="17">
        <f>SUM($H$27:$H465)</f>
        <v>6166.3507702666875</v>
      </c>
      <c r="K465" s="16">
        <f t="shared" si="66"/>
        <v>0</v>
      </c>
    </row>
    <row r="466" spans="1:11" x14ac:dyDescent="0.25">
      <c r="A466" s="3">
        <f t="shared" si="67"/>
        <v>440</v>
      </c>
      <c r="B466" s="18">
        <f t="shared" si="60"/>
        <v>59273</v>
      </c>
      <c r="C466" s="17">
        <f t="shared" si="68"/>
        <v>0</v>
      </c>
      <c r="D466" s="17">
        <f t="shared" si="61"/>
        <v>3013.8625641888907</v>
      </c>
      <c r="E466" s="17">
        <f t="shared" si="62"/>
        <v>0</v>
      </c>
      <c r="F466" s="17">
        <f t="shared" si="63"/>
        <v>0</v>
      </c>
      <c r="G466" s="17">
        <f t="shared" si="64"/>
        <v>0</v>
      </c>
      <c r="H466" s="17">
        <f t="shared" si="69"/>
        <v>0</v>
      </c>
      <c r="I466" s="17">
        <f t="shared" si="65"/>
        <v>0</v>
      </c>
      <c r="J466" s="17">
        <f>SUM($H$27:$H466)</f>
        <v>6166.3507702666875</v>
      </c>
      <c r="K466" s="16">
        <f t="shared" si="66"/>
        <v>0</v>
      </c>
    </row>
    <row r="467" spans="1:11" x14ac:dyDescent="0.25">
      <c r="A467" s="3">
        <f t="shared" si="67"/>
        <v>441</v>
      </c>
      <c r="B467" s="18">
        <f t="shared" si="60"/>
        <v>59303</v>
      </c>
      <c r="C467" s="17">
        <f t="shared" si="68"/>
        <v>0</v>
      </c>
      <c r="D467" s="17">
        <f t="shared" si="61"/>
        <v>3013.8625641888907</v>
      </c>
      <c r="E467" s="17">
        <f t="shared" si="62"/>
        <v>0</v>
      </c>
      <c r="F467" s="17">
        <f t="shared" si="63"/>
        <v>0</v>
      </c>
      <c r="G467" s="17">
        <f t="shared" si="64"/>
        <v>0</v>
      </c>
      <c r="H467" s="17">
        <f t="shared" si="69"/>
        <v>0</v>
      </c>
      <c r="I467" s="17">
        <f t="shared" si="65"/>
        <v>0</v>
      </c>
      <c r="J467" s="17">
        <f>SUM($H$27:$H467)</f>
        <v>6166.3507702666875</v>
      </c>
      <c r="K467" s="16">
        <f t="shared" si="66"/>
        <v>0</v>
      </c>
    </row>
    <row r="468" spans="1:11" x14ac:dyDescent="0.25">
      <c r="A468" s="3">
        <f t="shared" si="67"/>
        <v>442</v>
      </c>
      <c r="B468" s="18">
        <f t="shared" si="60"/>
        <v>59334</v>
      </c>
      <c r="C468" s="17">
        <f t="shared" si="68"/>
        <v>0</v>
      </c>
      <c r="D468" s="17">
        <f t="shared" si="61"/>
        <v>3013.8625641888907</v>
      </c>
      <c r="E468" s="17">
        <f t="shared" si="62"/>
        <v>0</v>
      </c>
      <c r="F468" s="17">
        <f t="shared" si="63"/>
        <v>0</v>
      </c>
      <c r="G468" s="17">
        <f t="shared" si="64"/>
        <v>0</v>
      </c>
      <c r="H468" s="17">
        <f t="shared" si="69"/>
        <v>0</v>
      </c>
      <c r="I468" s="17">
        <f t="shared" si="65"/>
        <v>0</v>
      </c>
      <c r="J468" s="17">
        <f>SUM($H$27:$H468)</f>
        <v>6166.3507702666875</v>
      </c>
      <c r="K468" s="16">
        <f t="shared" si="66"/>
        <v>0</v>
      </c>
    </row>
    <row r="469" spans="1:11" x14ac:dyDescent="0.25">
      <c r="A469" s="3">
        <f t="shared" si="67"/>
        <v>443</v>
      </c>
      <c r="B469" s="18">
        <f t="shared" si="60"/>
        <v>59364</v>
      </c>
      <c r="C469" s="17">
        <f t="shared" si="68"/>
        <v>0</v>
      </c>
      <c r="D469" s="17">
        <f t="shared" si="61"/>
        <v>3013.8625641888907</v>
      </c>
      <c r="E469" s="17">
        <f t="shared" si="62"/>
        <v>0</v>
      </c>
      <c r="F469" s="17">
        <f t="shared" si="63"/>
        <v>0</v>
      </c>
      <c r="G469" s="17">
        <f t="shared" si="64"/>
        <v>0</v>
      </c>
      <c r="H469" s="17">
        <f t="shared" si="69"/>
        <v>0</v>
      </c>
      <c r="I469" s="17">
        <f t="shared" si="65"/>
        <v>0</v>
      </c>
      <c r="J469" s="17">
        <f>SUM($H$27:$H469)</f>
        <v>6166.3507702666875</v>
      </c>
      <c r="K469" s="16">
        <f t="shared" si="66"/>
        <v>0</v>
      </c>
    </row>
    <row r="470" spans="1:11" x14ac:dyDescent="0.25">
      <c r="A470" s="3">
        <f t="shared" si="67"/>
        <v>444</v>
      </c>
      <c r="B470" s="18">
        <f t="shared" si="60"/>
        <v>59395</v>
      </c>
      <c r="C470" s="17">
        <f t="shared" si="68"/>
        <v>0</v>
      </c>
      <c r="D470" s="17">
        <f t="shared" si="61"/>
        <v>3013.8625641888907</v>
      </c>
      <c r="E470" s="17">
        <f t="shared" si="62"/>
        <v>0</v>
      </c>
      <c r="F470" s="17">
        <f t="shared" si="63"/>
        <v>0</v>
      </c>
      <c r="G470" s="17">
        <f t="shared" si="64"/>
        <v>0</v>
      </c>
      <c r="H470" s="17">
        <f t="shared" si="69"/>
        <v>0</v>
      </c>
      <c r="I470" s="17">
        <f t="shared" si="65"/>
        <v>0</v>
      </c>
      <c r="J470" s="17">
        <f>SUM($H$27:$H470)</f>
        <v>6166.3507702666875</v>
      </c>
      <c r="K470" s="16">
        <f t="shared" si="66"/>
        <v>0</v>
      </c>
    </row>
    <row r="471" spans="1:11" x14ac:dyDescent="0.25">
      <c r="A471" s="3">
        <f t="shared" si="67"/>
        <v>445</v>
      </c>
      <c r="B471" s="18">
        <f t="shared" si="60"/>
        <v>59426</v>
      </c>
      <c r="C471" s="17">
        <f t="shared" si="68"/>
        <v>0</v>
      </c>
      <c r="D471" s="17">
        <f t="shared" si="61"/>
        <v>3013.8625641888907</v>
      </c>
      <c r="E471" s="17">
        <f t="shared" si="62"/>
        <v>0</v>
      </c>
      <c r="F471" s="17">
        <f t="shared" si="63"/>
        <v>0</v>
      </c>
      <c r="G471" s="17">
        <f t="shared" si="64"/>
        <v>0</v>
      </c>
      <c r="H471" s="17">
        <f t="shared" si="69"/>
        <v>0</v>
      </c>
      <c r="I471" s="17">
        <f t="shared" si="65"/>
        <v>0</v>
      </c>
      <c r="J471" s="17">
        <f>SUM($H$27:$H471)</f>
        <v>6166.3507702666875</v>
      </c>
      <c r="K471" s="16">
        <f t="shared" si="66"/>
        <v>0</v>
      </c>
    </row>
    <row r="472" spans="1:11" x14ac:dyDescent="0.25">
      <c r="A472" s="3">
        <f t="shared" si="67"/>
        <v>446</v>
      </c>
      <c r="B472" s="18">
        <f t="shared" si="60"/>
        <v>59456</v>
      </c>
      <c r="C472" s="17">
        <f t="shared" si="68"/>
        <v>0</v>
      </c>
      <c r="D472" s="17">
        <f t="shared" si="61"/>
        <v>3013.8625641888907</v>
      </c>
      <c r="E472" s="17">
        <f t="shared" si="62"/>
        <v>0</v>
      </c>
      <c r="F472" s="17">
        <f t="shared" si="63"/>
        <v>0</v>
      </c>
      <c r="G472" s="17">
        <f t="shared" si="64"/>
        <v>0</v>
      </c>
      <c r="H472" s="17">
        <f t="shared" si="69"/>
        <v>0</v>
      </c>
      <c r="I472" s="17">
        <f t="shared" si="65"/>
        <v>0</v>
      </c>
      <c r="J472" s="17">
        <f>SUM($H$27:$H472)</f>
        <v>6166.3507702666875</v>
      </c>
      <c r="K472" s="16">
        <f t="shared" si="66"/>
        <v>0</v>
      </c>
    </row>
    <row r="473" spans="1:11" x14ac:dyDescent="0.25">
      <c r="A473" s="3">
        <f t="shared" si="67"/>
        <v>447</v>
      </c>
      <c r="B473" s="18">
        <f t="shared" si="60"/>
        <v>59487</v>
      </c>
      <c r="C473" s="17">
        <f t="shared" si="68"/>
        <v>0</v>
      </c>
      <c r="D473" s="17">
        <f t="shared" si="61"/>
        <v>3013.8625641888907</v>
      </c>
      <c r="E473" s="17">
        <f t="shared" si="62"/>
        <v>0</v>
      </c>
      <c r="F473" s="17">
        <f t="shared" si="63"/>
        <v>0</v>
      </c>
      <c r="G473" s="17">
        <f t="shared" si="64"/>
        <v>0</v>
      </c>
      <c r="H473" s="17">
        <f t="shared" si="69"/>
        <v>0</v>
      </c>
      <c r="I473" s="17">
        <f t="shared" si="65"/>
        <v>0</v>
      </c>
      <c r="J473" s="17">
        <f>SUM($H$27:$H473)</f>
        <v>6166.3507702666875</v>
      </c>
      <c r="K473" s="16">
        <f t="shared" si="66"/>
        <v>0</v>
      </c>
    </row>
    <row r="474" spans="1:11" x14ac:dyDescent="0.25">
      <c r="A474" s="3">
        <f t="shared" si="67"/>
        <v>448</v>
      </c>
      <c r="B474" s="18">
        <f t="shared" si="60"/>
        <v>59517</v>
      </c>
      <c r="C474" s="17">
        <f t="shared" si="68"/>
        <v>0</v>
      </c>
      <c r="D474" s="17">
        <f t="shared" si="61"/>
        <v>3013.8625641888907</v>
      </c>
      <c r="E474" s="17">
        <f t="shared" si="62"/>
        <v>0</v>
      </c>
      <c r="F474" s="17">
        <f t="shared" si="63"/>
        <v>0</v>
      </c>
      <c r="G474" s="17">
        <f t="shared" si="64"/>
        <v>0</v>
      </c>
      <c r="H474" s="17">
        <f t="shared" si="69"/>
        <v>0</v>
      </c>
      <c r="I474" s="17">
        <f t="shared" si="65"/>
        <v>0</v>
      </c>
      <c r="J474" s="17">
        <f>SUM($H$27:$H474)</f>
        <v>6166.3507702666875</v>
      </c>
      <c r="K474" s="16">
        <f t="shared" si="66"/>
        <v>0</v>
      </c>
    </row>
    <row r="475" spans="1:11" x14ac:dyDescent="0.25">
      <c r="A475" s="3">
        <f t="shared" si="67"/>
        <v>449</v>
      </c>
      <c r="B475" s="18">
        <f t="shared" ref="B475:B506" si="70">IF(Núm_de_pago&lt;&gt;"",DATE(YEAR(Inicio_prestamo),MONTH(Inicio_prestamo)+(Núm_de_pago)*12/Núm_pagos_al_año,DAY(Inicio_prestamo)),"")</f>
        <v>59548</v>
      </c>
      <c r="C475" s="17">
        <f t="shared" si="68"/>
        <v>0</v>
      </c>
      <c r="D475" s="17">
        <f t="shared" ref="D475:D506" si="71">IF(Núm_de_pago&lt;&gt;"",Pago_mensual_programado,"")</f>
        <v>3013.8625641888907</v>
      </c>
      <c r="E475" s="17">
        <f t="shared" ref="E475:E506" si="72">IF(AND(Núm_de_pago&lt;&gt;"",Pago_progr+Pagos_adicionales_programados&lt;Saldo_inicial),Pagos_adicionales_programados,IF(AND(Núm_de_pago&lt;&gt;"",Saldo_inicial-Pago_progr&gt;0),Saldo_inicial-Pago_progr,IF(Núm_de_pago&lt;&gt;"",0,"")))</f>
        <v>0</v>
      </c>
      <c r="F475" s="17">
        <f t="shared" ref="F475:F506" si="73">IF(AND(Núm_de_pago&lt;&gt;"",Pago_progr+Pago_adicional&lt;Saldo_inicial),Pago_progr+Pago_adicional,IF(Núm_de_pago&lt;&gt;"",Saldo_inicial,""))</f>
        <v>0</v>
      </c>
      <c r="G475" s="17">
        <f t="shared" ref="G475:G506" si="74">IF(Núm_de_pago&lt;&gt;"",Pago_total-Int,"")</f>
        <v>0</v>
      </c>
      <c r="H475" s="17">
        <f t="shared" si="69"/>
        <v>0</v>
      </c>
      <c r="I475" s="17">
        <f t="shared" ref="I475:I506" si="75">IF(AND(Núm_de_pago&lt;&gt;"",Pago_progr+Pago_adicional&lt;Saldo_inicial),Saldo_inicial-Capital,IF(Núm_de_pago&lt;&gt;"",0,""))</f>
        <v>0</v>
      </c>
      <c r="J475" s="17">
        <f>SUM($H$27:$H475)</f>
        <v>6166.3507702666875</v>
      </c>
      <c r="K475" s="16">
        <f t="shared" ref="K475:K506" si="76">+G475+H475</f>
        <v>0</v>
      </c>
    </row>
    <row r="476" spans="1:11" x14ac:dyDescent="0.25">
      <c r="A476" s="3">
        <f t="shared" ref="A476:A506" si="77">IF(Valores_especificados,A475+1,"")</f>
        <v>450</v>
      </c>
      <c r="B476" s="18">
        <f t="shared" si="70"/>
        <v>59579</v>
      </c>
      <c r="C476" s="17">
        <f t="shared" ref="C476:C506" si="78">IF(Núm_de_pago&lt;&gt;"",I475,"")</f>
        <v>0</v>
      </c>
      <c r="D476" s="17">
        <f t="shared" si="71"/>
        <v>3013.8625641888907</v>
      </c>
      <c r="E476" s="17">
        <f t="shared" si="72"/>
        <v>0</v>
      </c>
      <c r="F476" s="17">
        <f t="shared" si="73"/>
        <v>0</v>
      </c>
      <c r="G476" s="17">
        <f t="shared" si="74"/>
        <v>0</v>
      </c>
      <c r="H476" s="17">
        <f t="shared" ref="H476:H506" si="79">IF(Núm_de_pago&lt;&gt;"",Saldo_inicial*Tasa_de_interés/Núm_pagos_al_año,"")</f>
        <v>0</v>
      </c>
      <c r="I476" s="17">
        <f t="shared" si="75"/>
        <v>0</v>
      </c>
      <c r="J476" s="17">
        <f>SUM($H$27:$H476)</f>
        <v>6166.3507702666875</v>
      </c>
      <c r="K476" s="16">
        <f t="shared" si="76"/>
        <v>0</v>
      </c>
    </row>
    <row r="477" spans="1:11" x14ac:dyDescent="0.25">
      <c r="A477" s="3">
        <f t="shared" si="77"/>
        <v>451</v>
      </c>
      <c r="B477" s="18">
        <f t="shared" si="70"/>
        <v>59607</v>
      </c>
      <c r="C477" s="17">
        <f t="shared" si="78"/>
        <v>0</v>
      </c>
      <c r="D477" s="17">
        <f t="shared" si="71"/>
        <v>3013.8625641888907</v>
      </c>
      <c r="E477" s="17">
        <f t="shared" si="72"/>
        <v>0</v>
      </c>
      <c r="F477" s="17">
        <f t="shared" si="73"/>
        <v>0</v>
      </c>
      <c r="G477" s="17">
        <f t="shared" si="74"/>
        <v>0</v>
      </c>
      <c r="H477" s="17">
        <f t="shared" si="79"/>
        <v>0</v>
      </c>
      <c r="I477" s="17">
        <f t="shared" si="75"/>
        <v>0</v>
      </c>
      <c r="J477" s="17">
        <f>SUM($H$27:$H477)</f>
        <v>6166.3507702666875</v>
      </c>
      <c r="K477" s="16">
        <f t="shared" si="76"/>
        <v>0</v>
      </c>
    </row>
    <row r="478" spans="1:11" x14ac:dyDescent="0.25">
      <c r="A478" s="3">
        <f t="shared" si="77"/>
        <v>452</v>
      </c>
      <c r="B478" s="18">
        <f t="shared" si="70"/>
        <v>59638</v>
      </c>
      <c r="C478" s="17">
        <f t="shared" si="78"/>
        <v>0</v>
      </c>
      <c r="D478" s="17">
        <f t="shared" si="71"/>
        <v>3013.8625641888907</v>
      </c>
      <c r="E478" s="17">
        <f t="shared" si="72"/>
        <v>0</v>
      </c>
      <c r="F478" s="17">
        <f t="shared" si="73"/>
        <v>0</v>
      </c>
      <c r="G478" s="17">
        <f t="shared" si="74"/>
        <v>0</v>
      </c>
      <c r="H478" s="17">
        <f t="shared" si="79"/>
        <v>0</v>
      </c>
      <c r="I478" s="17">
        <f t="shared" si="75"/>
        <v>0</v>
      </c>
      <c r="J478" s="17">
        <f>SUM($H$27:$H478)</f>
        <v>6166.3507702666875</v>
      </c>
      <c r="K478" s="16">
        <f t="shared" si="76"/>
        <v>0</v>
      </c>
    </row>
    <row r="479" spans="1:11" x14ac:dyDescent="0.25">
      <c r="A479" s="3">
        <f t="shared" si="77"/>
        <v>453</v>
      </c>
      <c r="B479" s="18">
        <f t="shared" si="70"/>
        <v>59668</v>
      </c>
      <c r="C479" s="17">
        <f t="shared" si="78"/>
        <v>0</v>
      </c>
      <c r="D479" s="17">
        <f t="shared" si="71"/>
        <v>3013.8625641888907</v>
      </c>
      <c r="E479" s="17">
        <f t="shared" si="72"/>
        <v>0</v>
      </c>
      <c r="F479" s="17">
        <f t="shared" si="73"/>
        <v>0</v>
      </c>
      <c r="G479" s="17">
        <f t="shared" si="74"/>
        <v>0</v>
      </c>
      <c r="H479" s="17">
        <f t="shared" si="79"/>
        <v>0</v>
      </c>
      <c r="I479" s="17">
        <f t="shared" si="75"/>
        <v>0</v>
      </c>
      <c r="J479" s="17">
        <f>SUM($H$27:$H479)</f>
        <v>6166.3507702666875</v>
      </c>
      <c r="K479" s="16">
        <f t="shared" si="76"/>
        <v>0</v>
      </c>
    </row>
    <row r="480" spans="1:11" x14ac:dyDescent="0.25">
      <c r="A480" s="3">
        <f t="shared" si="77"/>
        <v>454</v>
      </c>
      <c r="B480" s="18">
        <f t="shared" si="70"/>
        <v>59699</v>
      </c>
      <c r="C480" s="17">
        <f t="shared" si="78"/>
        <v>0</v>
      </c>
      <c r="D480" s="17">
        <f t="shared" si="71"/>
        <v>3013.8625641888907</v>
      </c>
      <c r="E480" s="17">
        <f t="shared" si="72"/>
        <v>0</v>
      </c>
      <c r="F480" s="17">
        <f t="shared" si="73"/>
        <v>0</v>
      </c>
      <c r="G480" s="17">
        <f t="shared" si="74"/>
        <v>0</v>
      </c>
      <c r="H480" s="17">
        <f t="shared" si="79"/>
        <v>0</v>
      </c>
      <c r="I480" s="17">
        <f t="shared" si="75"/>
        <v>0</v>
      </c>
      <c r="J480" s="17">
        <f>SUM($H$27:$H480)</f>
        <v>6166.3507702666875</v>
      </c>
      <c r="K480" s="16">
        <f t="shared" si="76"/>
        <v>0</v>
      </c>
    </row>
    <row r="481" spans="1:11" x14ac:dyDescent="0.25">
      <c r="A481" s="3">
        <f t="shared" si="77"/>
        <v>455</v>
      </c>
      <c r="B481" s="18">
        <f t="shared" si="70"/>
        <v>59729</v>
      </c>
      <c r="C481" s="17">
        <f t="shared" si="78"/>
        <v>0</v>
      </c>
      <c r="D481" s="17">
        <f t="shared" si="71"/>
        <v>3013.8625641888907</v>
      </c>
      <c r="E481" s="17">
        <f t="shared" si="72"/>
        <v>0</v>
      </c>
      <c r="F481" s="17">
        <f t="shared" si="73"/>
        <v>0</v>
      </c>
      <c r="G481" s="17">
        <f t="shared" si="74"/>
        <v>0</v>
      </c>
      <c r="H481" s="17">
        <f t="shared" si="79"/>
        <v>0</v>
      </c>
      <c r="I481" s="17">
        <f t="shared" si="75"/>
        <v>0</v>
      </c>
      <c r="J481" s="17">
        <f>SUM($H$27:$H481)</f>
        <v>6166.3507702666875</v>
      </c>
      <c r="K481" s="16">
        <f t="shared" si="76"/>
        <v>0</v>
      </c>
    </row>
    <row r="482" spans="1:11" x14ac:dyDescent="0.25">
      <c r="A482" s="3">
        <f t="shared" si="77"/>
        <v>456</v>
      </c>
      <c r="B482" s="18">
        <f t="shared" si="70"/>
        <v>59760</v>
      </c>
      <c r="C482" s="17">
        <f t="shared" si="78"/>
        <v>0</v>
      </c>
      <c r="D482" s="17">
        <f t="shared" si="71"/>
        <v>3013.8625641888907</v>
      </c>
      <c r="E482" s="17">
        <f t="shared" si="72"/>
        <v>0</v>
      </c>
      <c r="F482" s="17">
        <f t="shared" si="73"/>
        <v>0</v>
      </c>
      <c r="G482" s="17">
        <f t="shared" si="74"/>
        <v>0</v>
      </c>
      <c r="H482" s="17">
        <f t="shared" si="79"/>
        <v>0</v>
      </c>
      <c r="I482" s="17">
        <f t="shared" si="75"/>
        <v>0</v>
      </c>
      <c r="J482" s="17">
        <f>SUM($H$27:$H482)</f>
        <v>6166.3507702666875</v>
      </c>
      <c r="K482" s="16">
        <f t="shared" si="76"/>
        <v>0</v>
      </c>
    </row>
    <row r="483" spans="1:11" x14ac:dyDescent="0.25">
      <c r="A483" s="3">
        <f t="shared" si="77"/>
        <v>457</v>
      </c>
      <c r="B483" s="18">
        <f t="shared" si="70"/>
        <v>59791</v>
      </c>
      <c r="C483" s="17">
        <f t="shared" si="78"/>
        <v>0</v>
      </c>
      <c r="D483" s="17">
        <f t="shared" si="71"/>
        <v>3013.8625641888907</v>
      </c>
      <c r="E483" s="17">
        <f t="shared" si="72"/>
        <v>0</v>
      </c>
      <c r="F483" s="17">
        <f t="shared" si="73"/>
        <v>0</v>
      </c>
      <c r="G483" s="17">
        <f t="shared" si="74"/>
        <v>0</v>
      </c>
      <c r="H483" s="17">
        <f t="shared" si="79"/>
        <v>0</v>
      </c>
      <c r="I483" s="17">
        <f t="shared" si="75"/>
        <v>0</v>
      </c>
      <c r="J483" s="17">
        <f>SUM($H$27:$H483)</f>
        <v>6166.3507702666875</v>
      </c>
      <c r="K483" s="16">
        <f t="shared" si="76"/>
        <v>0</v>
      </c>
    </row>
    <row r="484" spans="1:11" x14ac:dyDescent="0.25">
      <c r="A484" s="3">
        <f t="shared" si="77"/>
        <v>458</v>
      </c>
      <c r="B484" s="18">
        <f t="shared" si="70"/>
        <v>59821</v>
      </c>
      <c r="C484" s="17">
        <f t="shared" si="78"/>
        <v>0</v>
      </c>
      <c r="D484" s="17">
        <f t="shared" si="71"/>
        <v>3013.8625641888907</v>
      </c>
      <c r="E484" s="17">
        <f t="shared" si="72"/>
        <v>0</v>
      </c>
      <c r="F484" s="17">
        <f t="shared" si="73"/>
        <v>0</v>
      </c>
      <c r="G484" s="17">
        <f t="shared" si="74"/>
        <v>0</v>
      </c>
      <c r="H484" s="17">
        <f t="shared" si="79"/>
        <v>0</v>
      </c>
      <c r="I484" s="17">
        <f t="shared" si="75"/>
        <v>0</v>
      </c>
      <c r="J484" s="17">
        <f>SUM($H$27:$H484)</f>
        <v>6166.3507702666875</v>
      </c>
      <c r="K484" s="16">
        <f t="shared" si="76"/>
        <v>0</v>
      </c>
    </row>
    <row r="485" spans="1:11" x14ac:dyDescent="0.25">
      <c r="A485" s="3">
        <f t="shared" si="77"/>
        <v>459</v>
      </c>
      <c r="B485" s="18">
        <f t="shared" si="70"/>
        <v>59852</v>
      </c>
      <c r="C485" s="17">
        <f t="shared" si="78"/>
        <v>0</v>
      </c>
      <c r="D485" s="17">
        <f t="shared" si="71"/>
        <v>3013.8625641888907</v>
      </c>
      <c r="E485" s="17">
        <f t="shared" si="72"/>
        <v>0</v>
      </c>
      <c r="F485" s="17">
        <f t="shared" si="73"/>
        <v>0</v>
      </c>
      <c r="G485" s="17">
        <f t="shared" si="74"/>
        <v>0</v>
      </c>
      <c r="H485" s="17">
        <f t="shared" si="79"/>
        <v>0</v>
      </c>
      <c r="I485" s="17">
        <f t="shared" si="75"/>
        <v>0</v>
      </c>
      <c r="J485" s="17">
        <f>SUM($H$27:$H485)</f>
        <v>6166.3507702666875</v>
      </c>
      <c r="K485" s="16">
        <f t="shared" si="76"/>
        <v>0</v>
      </c>
    </row>
    <row r="486" spans="1:11" x14ac:dyDescent="0.25">
      <c r="A486" s="3">
        <f t="shared" si="77"/>
        <v>460</v>
      </c>
      <c r="B486" s="18">
        <f t="shared" si="70"/>
        <v>59882</v>
      </c>
      <c r="C486" s="17">
        <f t="shared" si="78"/>
        <v>0</v>
      </c>
      <c r="D486" s="17">
        <f t="shared" si="71"/>
        <v>3013.8625641888907</v>
      </c>
      <c r="E486" s="17">
        <f t="shared" si="72"/>
        <v>0</v>
      </c>
      <c r="F486" s="17">
        <f t="shared" si="73"/>
        <v>0</v>
      </c>
      <c r="G486" s="17">
        <f t="shared" si="74"/>
        <v>0</v>
      </c>
      <c r="H486" s="17">
        <f t="shared" si="79"/>
        <v>0</v>
      </c>
      <c r="I486" s="17">
        <f t="shared" si="75"/>
        <v>0</v>
      </c>
      <c r="J486" s="17">
        <f>SUM($H$27:$H486)</f>
        <v>6166.3507702666875</v>
      </c>
      <c r="K486" s="16">
        <f t="shared" si="76"/>
        <v>0</v>
      </c>
    </row>
    <row r="487" spans="1:11" x14ac:dyDescent="0.25">
      <c r="A487" s="3">
        <f t="shared" si="77"/>
        <v>461</v>
      </c>
      <c r="B487" s="18">
        <f t="shared" si="70"/>
        <v>59913</v>
      </c>
      <c r="C487" s="17">
        <f t="shared" si="78"/>
        <v>0</v>
      </c>
      <c r="D487" s="17">
        <f t="shared" si="71"/>
        <v>3013.8625641888907</v>
      </c>
      <c r="E487" s="17">
        <f t="shared" si="72"/>
        <v>0</v>
      </c>
      <c r="F487" s="17">
        <f t="shared" si="73"/>
        <v>0</v>
      </c>
      <c r="G487" s="17">
        <f t="shared" si="74"/>
        <v>0</v>
      </c>
      <c r="H487" s="17">
        <f t="shared" si="79"/>
        <v>0</v>
      </c>
      <c r="I487" s="17">
        <f t="shared" si="75"/>
        <v>0</v>
      </c>
      <c r="J487" s="17">
        <f>SUM($H$27:$H487)</f>
        <v>6166.3507702666875</v>
      </c>
      <c r="K487" s="16">
        <f t="shared" si="76"/>
        <v>0</v>
      </c>
    </row>
    <row r="488" spans="1:11" x14ac:dyDescent="0.25">
      <c r="A488" s="3">
        <f t="shared" si="77"/>
        <v>462</v>
      </c>
      <c r="B488" s="18">
        <f t="shared" si="70"/>
        <v>59944</v>
      </c>
      <c r="C488" s="17">
        <f t="shared" si="78"/>
        <v>0</v>
      </c>
      <c r="D488" s="17">
        <f t="shared" si="71"/>
        <v>3013.8625641888907</v>
      </c>
      <c r="E488" s="17">
        <f t="shared" si="72"/>
        <v>0</v>
      </c>
      <c r="F488" s="17">
        <f t="shared" si="73"/>
        <v>0</v>
      </c>
      <c r="G488" s="17">
        <f t="shared" si="74"/>
        <v>0</v>
      </c>
      <c r="H488" s="17">
        <f t="shared" si="79"/>
        <v>0</v>
      </c>
      <c r="I488" s="17">
        <f t="shared" si="75"/>
        <v>0</v>
      </c>
      <c r="J488" s="17">
        <f>SUM($H$27:$H488)</f>
        <v>6166.3507702666875</v>
      </c>
      <c r="K488" s="16">
        <f t="shared" si="76"/>
        <v>0</v>
      </c>
    </row>
    <row r="489" spans="1:11" x14ac:dyDescent="0.25">
      <c r="A489" s="3">
        <f t="shared" si="77"/>
        <v>463</v>
      </c>
      <c r="B489" s="18">
        <f t="shared" si="70"/>
        <v>59973</v>
      </c>
      <c r="C489" s="17">
        <f t="shared" si="78"/>
        <v>0</v>
      </c>
      <c r="D489" s="17">
        <f t="shared" si="71"/>
        <v>3013.8625641888907</v>
      </c>
      <c r="E489" s="17">
        <f t="shared" si="72"/>
        <v>0</v>
      </c>
      <c r="F489" s="17">
        <f t="shared" si="73"/>
        <v>0</v>
      </c>
      <c r="G489" s="17">
        <f t="shared" si="74"/>
        <v>0</v>
      </c>
      <c r="H489" s="17">
        <f t="shared" si="79"/>
        <v>0</v>
      </c>
      <c r="I489" s="17">
        <f t="shared" si="75"/>
        <v>0</v>
      </c>
      <c r="J489" s="17">
        <f>SUM($H$27:$H489)</f>
        <v>6166.3507702666875</v>
      </c>
      <c r="K489" s="16">
        <f t="shared" si="76"/>
        <v>0</v>
      </c>
    </row>
    <row r="490" spans="1:11" x14ac:dyDescent="0.25">
      <c r="A490" s="3">
        <f t="shared" si="77"/>
        <v>464</v>
      </c>
      <c r="B490" s="18">
        <f t="shared" si="70"/>
        <v>60004</v>
      </c>
      <c r="C490" s="17">
        <f t="shared" si="78"/>
        <v>0</v>
      </c>
      <c r="D490" s="17">
        <f t="shared" si="71"/>
        <v>3013.8625641888907</v>
      </c>
      <c r="E490" s="17">
        <f t="shared" si="72"/>
        <v>0</v>
      </c>
      <c r="F490" s="17">
        <f t="shared" si="73"/>
        <v>0</v>
      </c>
      <c r="G490" s="17">
        <f t="shared" si="74"/>
        <v>0</v>
      </c>
      <c r="H490" s="17">
        <f t="shared" si="79"/>
        <v>0</v>
      </c>
      <c r="I490" s="17">
        <f t="shared" si="75"/>
        <v>0</v>
      </c>
      <c r="J490" s="17">
        <f>SUM($H$27:$H490)</f>
        <v>6166.3507702666875</v>
      </c>
      <c r="K490" s="16">
        <f t="shared" si="76"/>
        <v>0</v>
      </c>
    </row>
    <row r="491" spans="1:11" x14ac:dyDescent="0.25">
      <c r="A491" s="3">
        <f t="shared" si="77"/>
        <v>465</v>
      </c>
      <c r="B491" s="18">
        <f t="shared" si="70"/>
        <v>60034</v>
      </c>
      <c r="C491" s="17">
        <f t="shared" si="78"/>
        <v>0</v>
      </c>
      <c r="D491" s="17">
        <f t="shared" si="71"/>
        <v>3013.8625641888907</v>
      </c>
      <c r="E491" s="17">
        <f t="shared" si="72"/>
        <v>0</v>
      </c>
      <c r="F491" s="17">
        <f t="shared" si="73"/>
        <v>0</v>
      </c>
      <c r="G491" s="17">
        <f t="shared" si="74"/>
        <v>0</v>
      </c>
      <c r="H491" s="17">
        <f t="shared" si="79"/>
        <v>0</v>
      </c>
      <c r="I491" s="17">
        <f t="shared" si="75"/>
        <v>0</v>
      </c>
      <c r="J491" s="17">
        <f>SUM($H$27:$H491)</f>
        <v>6166.3507702666875</v>
      </c>
      <c r="K491" s="16">
        <f t="shared" si="76"/>
        <v>0</v>
      </c>
    </row>
    <row r="492" spans="1:11" x14ac:dyDescent="0.25">
      <c r="A492" s="3">
        <f t="shared" si="77"/>
        <v>466</v>
      </c>
      <c r="B492" s="18">
        <f t="shared" si="70"/>
        <v>60065</v>
      </c>
      <c r="C492" s="17">
        <f t="shared" si="78"/>
        <v>0</v>
      </c>
      <c r="D492" s="17">
        <f t="shared" si="71"/>
        <v>3013.8625641888907</v>
      </c>
      <c r="E492" s="17">
        <f t="shared" si="72"/>
        <v>0</v>
      </c>
      <c r="F492" s="17">
        <f t="shared" si="73"/>
        <v>0</v>
      </c>
      <c r="G492" s="17">
        <f t="shared" si="74"/>
        <v>0</v>
      </c>
      <c r="H492" s="17">
        <f t="shared" si="79"/>
        <v>0</v>
      </c>
      <c r="I492" s="17">
        <f t="shared" si="75"/>
        <v>0</v>
      </c>
      <c r="J492" s="17">
        <f>SUM($H$27:$H492)</f>
        <v>6166.3507702666875</v>
      </c>
      <c r="K492" s="16">
        <f t="shared" si="76"/>
        <v>0</v>
      </c>
    </row>
    <row r="493" spans="1:11" x14ac:dyDescent="0.25">
      <c r="A493" s="3">
        <f t="shared" si="77"/>
        <v>467</v>
      </c>
      <c r="B493" s="18">
        <f t="shared" si="70"/>
        <v>60095</v>
      </c>
      <c r="C493" s="17">
        <f t="shared" si="78"/>
        <v>0</v>
      </c>
      <c r="D493" s="17">
        <f t="shared" si="71"/>
        <v>3013.8625641888907</v>
      </c>
      <c r="E493" s="17">
        <f t="shared" si="72"/>
        <v>0</v>
      </c>
      <c r="F493" s="17">
        <f t="shared" si="73"/>
        <v>0</v>
      </c>
      <c r="G493" s="17">
        <f t="shared" si="74"/>
        <v>0</v>
      </c>
      <c r="H493" s="17">
        <f t="shared" si="79"/>
        <v>0</v>
      </c>
      <c r="I493" s="17">
        <f t="shared" si="75"/>
        <v>0</v>
      </c>
      <c r="J493" s="17">
        <f>SUM($H$27:$H493)</f>
        <v>6166.3507702666875</v>
      </c>
      <c r="K493" s="16">
        <f t="shared" si="76"/>
        <v>0</v>
      </c>
    </row>
    <row r="494" spans="1:11" x14ac:dyDescent="0.25">
      <c r="A494" s="3">
        <f t="shared" si="77"/>
        <v>468</v>
      </c>
      <c r="B494" s="18">
        <f t="shared" si="70"/>
        <v>60126</v>
      </c>
      <c r="C494" s="17">
        <f t="shared" si="78"/>
        <v>0</v>
      </c>
      <c r="D494" s="17">
        <f t="shared" si="71"/>
        <v>3013.8625641888907</v>
      </c>
      <c r="E494" s="17">
        <f t="shared" si="72"/>
        <v>0</v>
      </c>
      <c r="F494" s="17">
        <f t="shared" si="73"/>
        <v>0</v>
      </c>
      <c r="G494" s="17">
        <f t="shared" si="74"/>
        <v>0</v>
      </c>
      <c r="H494" s="17">
        <f t="shared" si="79"/>
        <v>0</v>
      </c>
      <c r="I494" s="17">
        <f t="shared" si="75"/>
        <v>0</v>
      </c>
      <c r="J494" s="17">
        <f>SUM($H$27:$H494)</f>
        <v>6166.3507702666875</v>
      </c>
      <c r="K494" s="16">
        <f t="shared" si="76"/>
        <v>0</v>
      </c>
    </row>
    <row r="495" spans="1:11" x14ac:dyDescent="0.25">
      <c r="A495" s="3">
        <f t="shared" si="77"/>
        <v>469</v>
      </c>
      <c r="B495" s="18">
        <f t="shared" si="70"/>
        <v>60157</v>
      </c>
      <c r="C495" s="17">
        <f t="shared" si="78"/>
        <v>0</v>
      </c>
      <c r="D495" s="17">
        <f t="shared" si="71"/>
        <v>3013.8625641888907</v>
      </c>
      <c r="E495" s="17">
        <f t="shared" si="72"/>
        <v>0</v>
      </c>
      <c r="F495" s="17">
        <f t="shared" si="73"/>
        <v>0</v>
      </c>
      <c r="G495" s="17">
        <f t="shared" si="74"/>
        <v>0</v>
      </c>
      <c r="H495" s="17">
        <f t="shared" si="79"/>
        <v>0</v>
      </c>
      <c r="I495" s="17">
        <f t="shared" si="75"/>
        <v>0</v>
      </c>
      <c r="J495" s="17">
        <f>SUM($H$27:$H495)</f>
        <v>6166.3507702666875</v>
      </c>
      <c r="K495" s="16">
        <f t="shared" si="76"/>
        <v>0</v>
      </c>
    </row>
    <row r="496" spans="1:11" x14ac:dyDescent="0.25">
      <c r="A496" s="3">
        <f t="shared" si="77"/>
        <v>470</v>
      </c>
      <c r="B496" s="18">
        <f t="shared" si="70"/>
        <v>60187</v>
      </c>
      <c r="C496" s="17">
        <f t="shared" si="78"/>
        <v>0</v>
      </c>
      <c r="D496" s="17">
        <f t="shared" si="71"/>
        <v>3013.8625641888907</v>
      </c>
      <c r="E496" s="17">
        <f t="shared" si="72"/>
        <v>0</v>
      </c>
      <c r="F496" s="17">
        <f t="shared" si="73"/>
        <v>0</v>
      </c>
      <c r="G496" s="17">
        <f t="shared" si="74"/>
        <v>0</v>
      </c>
      <c r="H496" s="17">
        <f t="shared" si="79"/>
        <v>0</v>
      </c>
      <c r="I496" s="17">
        <f t="shared" si="75"/>
        <v>0</v>
      </c>
      <c r="J496" s="17">
        <f>SUM($H$27:$H496)</f>
        <v>6166.3507702666875</v>
      </c>
      <c r="K496" s="16">
        <f t="shared" si="76"/>
        <v>0</v>
      </c>
    </row>
    <row r="497" spans="1:11" x14ac:dyDescent="0.25">
      <c r="A497" s="3">
        <f t="shared" si="77"/>
        <v>471</v>
      </c>
      <c r="B497" s="18">
        <f t="shared" si="70"/>
        <v>60218</v>
      </c>
      <c r="C497" s="17">
        <f t="shared" si="78"/>
        <v>0</v>
      </c>
      <c r="D497" s="17">
        <f t="shared" si="71"/>
        <v>3013.8625641888907</v>
      </c>
      <c r="E497" s="17">
        <f t="shared" si="72"/>
        <v>0</v>
      </c>
      <c r="F497" s="17">
        <f t="shared" si="73"/>
        <v>0</v>
      </c>
      <c r="G497" s="17">
        <f t="shared" si="74"/>
        <v>0</v>
      </c>
      <c r="H497" s="17">
        <f t="shared" si="79"/>
        <v>0</v>
      </c>
      <c r="I497" s="17">
        <f t="shared" si="75"/>
        <v>0</v>
      </c>
      <c r="J497" s="17">
        <f>SUM($H$27:$H497)</f>
        <v>6166.3507702666875</v>
      </c>
      <c r="K497" s="16">
        <f t="shared" si="76"/>
        <v>0</v>
      </c>
    </row>
    <row r="498" spans="1:11" x14ac:dyDescent="0.25">
      <c r="A498" s="3">
        <f t="shared" si="77"/>
        <v>472</v>
      </c>
      <c r="B498" s="18">
        <f t="shared" si="70"/>
        <v>60248</v>
      </c>
      <c r="C498" s="17">
        <f t="shared" si="78"/>
        <v>0</v>
      </c>
      <c r="D498" s="17">
        <f t="shared" si="71"/>
        <v>3013.8625641888907</v>
      </c>
      <c r="E498" s="17">
        <f t="shared" si="72"/>
        <v>0</v>
      </c>
      <c r="F498" s="17">
        <f t="shared" si="73"/>
        <v>0</v>
      </c>
      <c r="G498" s="17">
        <f t="shared" si="74"/>
        <v>0</v>
      </c>
      <c r="H498" s="17">
        <f t="shared" si="79"/>
        <v>0</v>
      </c>
      <c r="I498" s="17">
        <f t="shared" si="75"/>
        <v>0</v>
      </c>
      <c r="J498" s="17">
        <f>SUM($H$27:$H498)</f>
        <v>6166.3507702666875</v>
      </c>
      <c r="K498" s="16">
        <f t="shared" si="76"/>
        <v>0</v>
      </c>
    </row>
    <row r="499" spans="1:11" x14ac:dyDescent="0.25">
      <c r="A499" s="3">
        <f t="shared" si="77"/>
        <v>473</v>
      </c>
      <c r="B499" s="18">
        <f t="shared" si="70"/>
        <v>60279</v>
      </c>
      <c r="C499" s="17">
        <f t="shared" si="78"/>
        <v>0</v>
      </c>
      <c r="D499" s="17">
        <f t="shared" si="71"/>
        <v>3013.8625641888907</v>
      </c>
      <c r="E499" s="17">
        <f t="shared" si="72"/>
        <v>0</v>
      </c>
      <c r="F499" s="17">
        <f t="shared" si="73"/>
        <v>0</v>
      </c>
      <c r="G499" s="17">
        <f t="shared" si="74"/>
        <v>0</v>
      </c>
      <c r="H499" s="17">
        <f t="shared" si="79"/>
        <v>0</v>
      </c>
      <c r="I499" s="17">
        <f t="shared" si="75"/>
        <v>0</v>
      </c>
      <c r="J499" s="17">
        <f>SUM($H$27:$H499)</f>
        <v>6166.3507702666875</v>
      </c>
      <c r="K499" s="16">
        <f t="shared" si="76"/>
        <v>0</v>
      </c>
    </row>
    <row r="500" spans="1:11" x14ac:dyDescent="0.25">
      <c r="A500" s="3">
        <f t="shared" si="77"/>
        <v>474</v>
      </c>
      <c r="B500" s="18">
        <f t="shared" si="70"/>
        <v>60310</v>
      </c>
      <c r="C500" s="17">
        <f t="shared" si="78"/>
        <v>0</v>
      </c>
      <c r="D500" s="17">
        <f t="shared" si="71"/>
        <v>3013.8625641888907</v>
      </c>
      <c r="E500" s="17">
        <f t="shared" si="72"/>
        <v>0</v>
      </c>
      <c r="F500" s="17">
        <f t="shared" si="73"/>
        <v>0</v>
      </c>
      <c r="G500" s="17">
        <f t="shared" si="74"/>
        <v>0</v>
      </c>
      <c r="H500" s="17">
        <f t="shared" si="79"/>
        <v>0</v>
      </c>
      <c r="I500" s="17">
        <f t="shared" si="75"/>
        <v>0</v>
      </c>
      <c r="J500" s="17">
        <f>SUM($H$27:$H500)</f>
        <v>6166.3507702666875</v>
      </c>
      <c r="K500" s="16">
        <f t="shared" si="76"/>
        <v>0</v>
      </c>
    </row>
    <row r="501" spans="1:11" x14ac:dyDescent="0.25">
      <c r="A501" s="3">
        <f t="shared" si="77"/>
        <v>475</v>
      </c>
      <c r="B501" s="18">
        <f t="shared" si="70"/>
        <v>60338</v>
      </c>
      <c r="C501" s="17">
        <f t="shared" si="78"/>
        <v>0</v>
      </c>
      <c r="D501" s="17">
        <f t="shared" si="71"/>
        <v>3013.8625641888907</v>
      </c>
      <c r="E501" s="17">
        <f t="shared" si="72"/>
        <v>0</v>
      </c>
      <c r="F501" s="17">
        <f t="shared" si="73"/>
        <v>0</v>
      </c>
      <c r="G501" s="17">
        <f t="shared" si="74"/>
        <v>0</v>
      </c>
      <c r="H501" s="17">
        <f t="shared" si="79"/>
        <v>0</v>
      </c>
      <c r="I501" s="17">
        <f t="shared" si="75"/>
        <v>0</v>
      </c>
      <c r="J501" s="17">
        <f>SUM($H$27:$H501)</f>
        <v>6166.3507702666875</v>
      </c>
      <c r="K501" s="16">
        <f t="shared" si="76"/>
        <v>0</v>
      </c>
    </row>
    <row r="502" spans="1:11" x14ac:dyDescent="0.25">
      <c r="A502" s="3">
        <f t="shared" si="77"/>
        <v>476</v>
      </c>
      <c r="B502" s="18">
        <f t="shared" si="70"/>
        <v>60369</v>
      </c>
      <c r="C502" s="17">
        <f t="shared" si="78"/>
        <v>0</v>
      </c>
      <c r="D502" s="17">
        <f t="shared" si="71"/>
        <v>3013.8625641888907</v>
      </c>
      <c r="E502" s="17">
        <f t="shared" si="72"/>
        <v>0</v>
      </c>
      <c r="F502" s="17">
        <f t="shared" si="73"/>
        <v>0</v>
      </c>
      <c r="G502" s="17">
        <f t="shared" si="74"/>
        <v>0</v>
      </c>
      <c r="H502" s="17">
        <f t="shared" si="79"/>
        <v>0</v>
      </c>
      <c r="I502" s="17">
        <f t="shared" si="75"/>
        <v>0</v>
      </c>
      <c r="J502" s="17">
        <f>SUM($H$27:$H502)</f>
        <v>6166.3507702666875</v>
      </c>
      <c r="K502" s="16">
        <f t="shared" si="76"/>
        <v>0</v>
      </c>
    </row>
    <row r="503" spans="1:11" x14ac:dyDescent="0.25">
      <c r="A503" s="3">
        <f t="shared" si="77"/>
        <v>477</v>
      </c>
      <c r="B503" s="18">
        <f t="shared" si="70"/>
        <v>60399</v>
      </c>
      <c r="C503" s="17">
        <f t="shared" si="78"/>
        <v>0</v>
      </c>
      <c r="D503" s="17">
        <f t="shared" si="71"/>
        <v>3013.8625641888907</v>
      </c>
      <c r="E503" s="17">
        <f t="shared" si="72"/>
        <v>0</v>
      </c>
      <c r="F503" s="17">
        <f t="shared" si="73"/>
        <v>0</v>
      </c>
      <c r="G503" s="17">
        <f t="shared" si="74"/>
        <v>0</v>
      </c>
      <c r="H503" s="17">
        <f t="shared" si="79"/>
        <v>0</v>
      </c>
      <c r="I503" s="17">
        <f t="shared" si="75"/>
        <v>0</v>
      </c>
      <c r="J503" s="17">
        <f>SUM($H$27:$H503)</f>
        <v>6166.3507702666875</v>
      </c>
      <c r="K503" s="16">
        <f t="shared" si="76"/>
        <v>0</v>
      </c>
    </row>
    <row r="504" spans="1:11" x14ac:dyDescent="0.25">
      <c r="A504" s="3">
        <f t="shared" si="77"/>
        <v>478</v>
      </c>
      <c r="B504" s="18">
        <f t="shared" si="70"/>
        <v>60430</v>
      </c>
      <c r="C504" s="17">
        <f t="shared" si="78"/>
        <v>0</v>
      </c>
      <c r="D504" s="17">
        <f t="shared" si="71"/>
        <v>3013.8625641888907</v>
      </c>
      <c r="E504" s="17">
        <f t="shared" si="72"/>
        <v>0</v>
      </c>
      <c r="F504" s="17">
        <f t="shared" si="73"/>
        <v>0</v>
      </c>
      <c r="G504" s="17">
        <f t="shared" si="74"/>
        <v>0</v>
      </c>
      <c r="H504" s="17">
        <f t="shared" si="79"/>
        <v>0</v>
      </c>
      <c r="I504" s="17">
        <f t="shared" si="75"/>
        <v>0</v>
      </c>
      <c r="J504" s="17">
        <f>SUM($H$27:$H504)</f>
        <v>6166.3507702666875</v>
      </c>
      <c r="K504" s="16">
        <f t="shared" si="76"/>
        <v>0</v>
      </c>
    </row>
    <row r="505" spans="1:11" x14ac:dyDescent="0.25">
      <c r="A505" s="3">
        <f t="shared" si="77"/>
        <v>479</v>
      </c>
      <c r="B505" s="18">
        <f t="shared" si="70"/>
        <v>60460</v>
      </c>
      <c r="C505" s="17">
        <f t="shared" si="78"/>
        <v>0</v>
      </c>
      <c r="D505" s="17">
        <f t="shared" si="71"/>
        <v>3013.8625641888907</v>
      </c>
      <c r="E505" s="17">
        <f t="shared" si="72"/>
        <v>0</v>
      </c>
      <c r="F505" s="17">
        <f t="shared" si="73"/>
        <v>0</v>
      </c>
      <c r="G505" s="17">
        <f t="shared" si="74"/>
        <v>0</v>
      </c>
      <c r="H505" s="17">
        <f t="shared" si="79"/>
        <v>0</v>
      </c>
      <c r="I505" s="17">
        <f t="shared" si="75"/>
        <v>0</v>
      </c>
      <c r="J505" s="17">
        <f>SUM($H$27:$H505)</f>
        <v>6166.3507702666875</v>
      </c>
      <c r="K505" s="16">
        <f t="shared" si="76"/>
        <v>0</v>
      </c>
    </row>
    <row r="506" spans="1:11" x14ac:dyDescent="0.25">
      <c r="A506" s="3">
        <f t="shared" si="77"/>
        <v>480</v>
      </c>
      <c r="B506" s="18">
        <f t="shared" si="70"/>
        <v>60491</v>
      </c>
      <c r="C506" s="17">
        <f t="shared" si="78"/>
        <v>0</v>
      </c>
      <c r="D506" s="17">
        <f t="shared" si="71"/>
        <v>3013.8625641888907</v>
      </c>
      <c r="E506" s="17">
        <f t="shared" si="72"/>
        <v>0</v>
      </c>
      <c r="F506" s="17">
        <f t="shared" si="73"/>
        <v>0</v>
      </c>
      <c r="G506" s="17">
        <f t="shared" si="74"/>
        <v>0</v>
      </c>
      <c r="H506" s="17">
        <f t="shared" si="79"/>
        <v>0</v>
      </c>
      <c r="I506" s="17">
        <f t="shared" si="75"/>
        <v>0</v>
      </c>
      <c r="J506" s="17">
        <f>SUM($H$27:$H506)</f>
        <v>6166.3507702666875</v>
      </c>
      <c r="K506" s="16">
        <f t="shared" si="76"/>
        <v>0</v>
      </c>
    </row>
  </sheetData>
  <sheetProtection algorithmName="SHA-512" hashValue="pV+oWd9fMF9yDu/Z20J5FUBVzj2KqhYTvND39U/5PuHwtUX9I9ZltAlGNz9ks4AK07qhCPeawZh4brV8TyUQvw==" saltValue="J95HmM33L5+PybxZAeI5Tw==" spinCount="100000" sheet="1" objects="1" scenarios="1"/>
  <mergeCells count="3">
    <mergeCell ref="B4:D4"/>
    <mergeCell ref="H4:J4"/>
    <mergeCell ref="B12:D12"/>
  </mergeCells>
  <phoneticPr fontId="0" type="noConversion"/>
  <conditionalFormatting sqref="A27:E506">
    <cfRule type="expression" dxfId="5" priority="1" stopIfTrue="1">
      <formula>IF(ROW(A27)&gt;Última_fila,TRUE, FALSE)</formula>
    </cfRule>
    <cfRule type="expression" dxfId="4" priority="2" stopIfTrue="1">
      <formula>IF(ROW(A27)=Última_fila,TRUE, FALSE)</formula>
    </cfRule>
    <cfRule type="expression" dxfId="3" priority="3" stopIfTrue="1">
      <formula>IF(ROW(A27)&lt;Última_fila,TRUE, FALSE)</formula>
    </cfRule>
  </conditionalFormatting>
  <conditionalFormatting sqref="F27:J506">
    <cfRule type="expression" dxfId="2" priority="4" stopIfTrue="1">
      <formula>IF(ROW(F27)&gt;Última_fila,TRUE, FALSE)</formula>
    </cfRule>
    <cfRule type="expression" dxfId="1" priority="5" stopIfTrue="1">
      <formula>IF(ROW(F27)=Última_fila,TRUE, FALSE)</formula>
    </cfRule>
    <cfRule type="expression" dxfId="0" priority="6" stopIfTrue="1">
      <formula>IF(ROW(F27)&lt;=Última_fila,TRUE, FALSE)</formula>
    </cfRule>
  </conditionalFormatting>
  <dataValidations count="8">
    <dataValidation type="whole" allowBlank="1" showInputMessage="1" showErrorMessage="1" errorTitle="Años" error="Especifique un número entero de años del 1 al 40." sqref="D7">
      <formula1>1</formula1>
      <formula2>40</formula2>
    </dataValidation>
    <dataValidation type="date" operator="greaterThanOrEqual" allowBlank="1" showInputMessage="1" showErrorMessage="1" errorTitle="Fecha" error="Especifique una fecha válida igual o posterior al 1 de enero de 1900." sqref="D9">
      <formula1>1</formula1>
    </dataValidation>
    <dataValidation allowBlank="1" showInputMessage="1" showErrorMessage="1" promptTitle="Pagos adicionales" prompt="Escriba aquí un importe si desea realizar pagos adicionales del principal en cada período de pago._x000a__x000a_Para pagos adicionales ocasionales, escriba los importes adicionales del principal directamente en la columna 'Pago adicional' de abajo." sqref="D10"/>
    <dataValidation type="decimal" operator="greaterThanOrEqual" allowBlank="1" showInputMessage="1" showErrorMessage="1" errorTitle="Error en Número de pagos al año" error="Especifique un número de pagos al año válido igual o superior a 0." sqref="D8">
      <formula1>0</formula1>
    </dataValidation>
    <dataValidation type="decimal" operator="greaterThanOrEqual" allowBlank="1" showInputMessage="1" showErrorMessage="1" errorTitle="Error en Tasa" error="Especifica una tasa de interés válida igual o superior al 0%." sqref="D6">
      <formula1>0</formula1>
    </dataValidation>
    <dataValidation type="whole" operator="greaterThanOrEqual" allowBlank="1" showInputMessage="1" showErrorMessage="1" errorTitle="Error en Importe del préstamo" error="Especifique un importe de préstamo válido, debe ser número mayor o igual a 0." sqref="D5">
      <formula1>0</formula1>
    </dataValidation>
    <dataValidation type="whole" allowBlank="1" showInputMessage="1" showErrorMessage="1" errorTitle="Error en Número de Traspasos" error="Especifique un número de traspasos válido entre 1-5." sqref="D13">
      <formula1>0</formula1>
      <formula2>5</formula2>
    </dataValidation>
    <dataValidation type="whole" allowBlank="1" showInputMessage="1" showErrorMessage="1" errorTitle="Error en Central de Riesgos" error="Especifique un número de consultas en central de riesgos válida entre 0-5." sqref="D19">
      <formula1>0</formula1>
      <formula2>5</formula2>
    </dataValidation>
  </dataValidations>
  <pageMargins left="0.5" right="0.5" top="0.5" bottom="0.5" header="0.5" footer="0.5"/>
  <pageSetup scale="80" orientation="landscape" r:id="rId1"/>
  <headerFooter alignWithMargins="0"/>
  <ignoredErrors>
    <ignoredError sqref="E27:E506" unlockedFormula="1"/>
    <ignoredError sqref="F27:F506 I27:I506 K27:K506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46</vt:i4>
      </vt:variant>
    </vt:vector>
  </HeadingPairs>
  <TitlesOfParts>
    <vt:vector size="48" baseType="lpstr">
      <vt:lpstr>Fid.Insoluto Créditos</vt:lpstr>
      <vt:lpstr>Nivelada Hipote</vt:lpstr>
      <vt:lpstr>'Fid.Insoluto Créditos'!Años_préstamo</vt:lpstr>
      <vt:lpstr>'Nivelada Hipote'!Años_préstamo</vt:lpstr>
      <vt:lpstr>'Fid.Insoluto Créditos'!Área_de_impresión</vt:lpstr>
      <vt:lpstr>'Nivelada Hipote'!Área_de_impresión</vt:lpstr>
      <vt:lpstr>'Fid.Insoluto Créditos'!Capital</vt:lpstr>
      <vt:lpstr>'Nivelada Hipote'!Capital</vt:lpstr>
      <vt:lpstr>'Fid.Insoluto Créditos'!Datos</vt:lpstr>
      <vt:lpstr>'Nivelada Hipote'!Datos</vt:lpstr>
      <vt:lpstr>'Fid.Insoluto Créditos'!Fecha_de_pago</vt:lpstr>
      <vt:lpstr>'Nivelada Hipote'!Fecha_de_pago</vt:lpstr>
      <vt:lpstr>'Fid.Insoluto Créditos'!Importe_del_préstamo</vt:lpstr>
      <vt:lpstr>'Nivelada Hipote'!Importe_del_préstamo</vt:lpstr>
      <vt:lpstr>'Fid.Insoluto Créditos'!Impresión_completa</vt:lpstr>
      <vt:lpstr>'Nivelada Hipote'!Impresión_completa</vt:lpstr>
      <vt:lpstr>'Fid.Insoluto Créditos'!Inicio_prestamo</vt:lpstr>
      <vt:lpstr>'Nivelada Hipote'!Inicio_prestamo</vt:lpstr>
      <vt:lpstr>'Fid.Insoluto Créditos'!Int</vt:lpstr>
      <vt:lpstr>'Nivelada Hipote'!Int</vt:lpstr>
      <vt:lpstr>'Fid.Insoluto Créditos'!Int_acum</vt:lpstr>
      <vt:lpstr>'Nivelada Hipote'!Int_acum</vt:lpstr>
      <vt:lpstr>'Fid.Insoluto Créditos'!Interés_total</vt:lpstr>
      <vt:lpstr>'Nivelada Hipote'!Interés_total</vt:lpstr>
      <vt:lpstr>'Fid.Insoluto Créditos'!Núm_de_pago</vt:lpstr>
      <vt:lpstr>'Nivelada Hipote'!Núm_de_pago</vt:lpstr>
      <vt:lpstr>'Fid.Insoluto Créditos'!Núm_pagos_al_año</vt:lpstr>
      <vt:lpstr>'Nivelada Hipote'!Núm_pagos_al_año</vt:lpstr>
      <vt:lpstr>'Fid.Insoluto Créditos'!Pago_adicional</vt:lpstr>
      <vt:lpstr>'Nivelada Hipote'!Pago_adicional</vt:lpstr>
      <vt:lpstr>'Fid.Insoluto Créditos'!Pago_mensual_programado</vt:lpstr>
      <vt:lpstr>'Nivelada Hipote'!Pago_mensual_programado</vt:lpstr>
      <vt:lpstr>'Fid.Insoluto Créditos'!Pago_progr</vt:lpstr>
      <vt:lpstr>'Nivelada Hipote'!Pago_progr</vt:lpstr>
      <vt:lpstr>'Fid.Insoluto Créditos'!Pago_total</vt:lpstr>
      <vt:lpstr>'Nivelada Hipote'!Pago_total</vt:lpstr>
      <vt:lpstr>'Fid.Insoluto Créditos'!Pagos_adicionales_programados</vt:lpstr>
      <vt:lpstr>'Nivelada Hipote'!Pagos_adicionales_programados</vt:lpstr>
      <vt:lpstr>'Fid.Insoluto Créditos'!Saldo_final</vt:lpstr>
      <vt:lpstr>'Nivelada Hipote'!Saldo_final</vt:lpstr>
      <vt:lpstr>'Fid.Insoluto Créditos'!Saldo_inicial</vt:lpstr>
      <vt:lpstr>'Nivelada Hipote'!Saldo_inicial</vt:lpstr>
      <vt:lpstr>'Fid.Insoluto Créditos'!Tasa_de_interés</vt:lpstr>
      <vt:lpstr>'Nivelada Hipote'!Tasa_de_interés</vt:lpstr>
      <vt:lpstr>'Fid.Insoluto Créditos'!Tasa_de_interés_programada</vt:lpstr>
      <vt:lpstr>'Nivelada Hipote'!Tasa_de_interés_programada</vt:lpstr>
      <vt:lpstr>'Fid.Insoluto Créditos'!Títulos_a_imprimir</vt:lpstr>
      <vt:lpstr>'Nivelada Hipote'!Títulos_a_imprimir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Tróchez Fernández</dc:creator>
  <cp:keywords/>
  <dc:description/>
  <cp:lastModifiedBy>German Medina</cp:lastModifiedBy>
  <cp:revision/>
  <cp:lastPrinted>2025-09-22T16:38:20Z</cp:lastPrinted>
  <dcterms:created xsi:type="dcterms:W3CDTF">2006-09-15T19:51:41Z</dcterms:created>
  <dcterms:modified xsi:type="dcterms:W3CDTF">2025-09-22T20:25:30Z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3082</vt:i4>
  </property>
  <property fmtid="{D5CDD505-2E9C-101B-9397-08002B2CF9AE}" pid="3" name="_Version">
    <vt:lpwstr>0908</vt:lpwstr>
  </property>
</Properties>
</file>